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2 Cuenta Publica\ASEJ2022V3 Jun-Dic 22\Plantillas\"/>
    </mc:Choice>
  </mc:AlternateContent>
  <workbookProtection workbookPassword="CEE3" lockStructure="1"/>
  <bookViews>
    <workbookView xWindow="0" yWindow="0" windowWidth="28800" windowHeight="12330"/>
  </bookViews>
  <sheets>
    <sheet name="F6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OLE_LINK13" localSheetId="0">'F6'!$B$32</definedName>
    <definedName name="Print_Titles" localSheetId="0">'F6'!$1:$5</definedName>
    <definedName name="Tipo">[1]Listas!$V$3:$V$4</definedName>
    <definedName name="_xlnm.Print_Titles" localSheetId="0">'F6'!$1:$5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541" i="1" l="1"/>
  <c r="AX540" i="1" s="1"/>
  <c r="AY541" i="1"/>
  <c r="AY540" i="1" s="1"/>
  <c r="AY528" i="1"/>
  <c r="AX528" i="1"/>
  <c r="AY526" i="1"/>
  <c r="AX526" i="1"/>
  <c r="AY520" i="1"/>
  <c r="AX517" i="1"/>
  <c r="AY517" i="1"/>
  <c r="AY508" i="1"/>
  <c r="AY505" i="1"/>
  <c r="AX505" i="1"/>
  <c r="AY503" i="1"/>
  <c r="AX503" i="1"/>
  <c r="AY500" i="1"/>
  <c r="AY499" i="1" s="1"/>
  <c r="AX500" i="1"/>
  <c r="AX499" i="1" s="1"/>
  <c r="AY497" i="1"/>
  <c r="AX497" i="1"/>
  <c r="AY495" i="1"/>
  <c r="AX495" i="1"/>
  <c r="AY492" i="1"/>
  <c r="AX492" i="1"/>
  <c r="AY490" i="1"/>
  <c r="AX490" i="1"/>
  <c r="AY483" i="1"/>
  <c r="AY479" i="1"/>
  <c r="AY474" i="1"/>
  <c r="AX474" i="1"/>
  <c r="AY472" i="1"/>
  <c r="AX472" i="1"/>
  <c r="AY469" i="1"/>
  <c r="AY463" i="1" s="1"/>
  <c r="AX469" i="1"/>
  <c r="AX463" i="1" s="1"/>
  <c r="AX459" i="1"/>
  <c r="AY451" i="1"/>
  <c r="AX451" i="1"/>
  <c r="AY445" i="1"/>
  <c r="AX445" i="1"/>
  <c r="AY443" i="1"/>
  <c r="AX443" i="1"/>
  <c r="AY441" i="1"/>
  <c r="AX441" i="1"/>
  <c r="AY439" i="1"/>
  <c r="AX439" i="1"/>
  <c r="AY437" i="1"/>
  <c r="AX437" i="1"/>
  <c r="AX436" i="1" s="1"/>
  <c r="AY434" i="1"/>
  <c r="AY433" i="1" s="1"/>
  <c r="AX434" i="1"/>
  <c r="AX433" i="1" s="1"/>
  <c r="AY428" i="1"/>
  <c r="AY424" i="1"/>
  <c r="AY421" i="1"/>
  <c r="AX421" i="1"/>
  <c r="AY419" i="1"/>
  <c r="AX419" i="1"/>
  <c r="AY417" i="1"/>
  <c r="AX417" i="1"/>
  <c r="AX416" i="1" s="1"/>
  <c r="AX414" i="1"/>
  <c r="AY414" i="1"/>
  <c r="AY408" i="1"/>
  <c r="AY406" i="1"/>
  <c r="AX406" i="1"/>
  <c r="AY404" i="1"/>
  <c r="AX404" i="1"/>
  <c r="AY401" i="1"/>
  <c r="AX401" i="1"/>
  <c r="AY392" i="1"/>
  <c r="AY362" i="1"/>
  <c r="AY356" i="1"/>
  <c r="AX356" i="1"/>
  <c r="AY346" i="1"/>
  <c r="AY338" i="1"/>
  <c r="AY318" i="1"/>
  <c r="AX308" i="1"/>
  <c r="AY298" i="1"/>
  <c r="AX277" i="1"/>
  <c r="AX273" i="1"/>
  <c r="AY267" i="1"/>
  <c r="AY264" i="1"/>
  <c r="AY256" i="1"/>
  <c r="AY246" i="1"/>
  <c r="AX246" i="1"/>
  <c r="AY236" i="1"/>
  <c r="AY232" i="1"/>
  <c r="AX232" i="1"/>
  <c r="AY223" i="1"/>
  <c r="AY212" i="1"/>
  <c r="AX207" i="1"/>
  <c r="AX193" i="1"/>
  <c r="AY188" i="1"/>
  <c r="AX175" i="1"/>
  <c r="AY173" i="1"/>
  <c r="AX173" i="1"/>
  <c r="AY171" i="1"/>
  <c r="AX171" i="1"/>
  <c r="AY165" i="1"/>
  <c r="AX165" i="1"/>
  <c r="AX162" i="1"/>
  <c r="AY159" i="1"/>
  <c r="AX159" i="1"/>
  <c r="AY156" i="1"/>
  <c r="AX156" i="1"/>
  <c r="AY153" i="1"/>
  <c r="AX153" i="1"/>
  <c r="AY150" i="1"/>
  <c r="AX150" i="1"/>
  <c r="AY146" i="1"/>
  <c r="AY140" i="1"/>
  <c r="AX135" i="1"/>
  <c r="AY135" i="1"/>
  <c r="AY132" i="1"/>
  <c r="AX132" i="1"/>
  <c r="AX119" i="1"/>
  <c r="AY114" i="1"/>
  <c r="AX114" i="1"/>
  <c r="AX111" i="1"/>
  <c r="AY111" i="1"/>
  <c r="AY106" i="1"/>
  <c r="AX106" i="1"/>
  <c r="AY103" i="1"/>
  <c r="AX103" i="1"/>
  <c r="AY100" i="1"/>
  <c r="AX100" i="1"/>
  <c r="AY91" i="1"/>
  <c r="AX91" i="1"/>
  <c r="AX89" i="1"/>
  <c r="AY89" i="1"/>
  <c r="AY87" i="1"/>
  <c r="AX87" i="1"/>
  <c r="AY85" i="1"/>
  <c r="AX85" i="1"/>
  <c r="AY83" i="1"/>
  <c r="AX83" i="1"/>
  <c r="AY78" i="1"/>
  <c r="AX78" i="1"/>
  <c r="AX73" i="1"/>
  <c r="AY70" i="1"/>
  <c r="AX70" i="1"/>
  <c r="AY68" i="1"/>
  <c r="AX68" i="1"/>
  <c r="AY62" i="1"/>
  <c r="AX47" i="1"/>
  <c r="AY47" i="1"/>
  <c r="AY41" i="1"/>
  <c r="AY38" i="1"/>
  <c r="AX38" i="1"/>
  <c r="AX36" i="1"/>
  <c r="AY36" i="1"/>
  <c r="AY29" i="1"/>
  <c r="AX29" i="1"/>
  <c r="AY27" i="1"/>
  <c r="AX27" i="1"/>
  <c r="AY25" i="1"/>
  <c r="AX25" i="1"/>
  <c r="AY11" i="1"/>
  <c r="AX11" i="1"/>
  <c r="AY9" i="1"/>
  <c r="AX9" i="1"/>
  <c r="AX494" i="1" l="1"/>
  <c r="AY423" i="1"/>
  <c r="AY40" i="1"/>
  <c r="AX35" i="1"/>
  <c r="AY102" i="1"/>
  <c r="AY149" i="1"/>
  <c r="AY403" i="1"/>
  <c r="AY198" i="1"/>
  <c r="AX94" i="1"/>
  <c r="AX81" i="1" s="1"/>
  <c r="AX198" i="1"/>
  <c r="AY277" i="1"/>
  <c r="AX298" i="1"/>
  <c r="AX346" i="1"/>
  <c r="AX392" i="1"/>
  <c r="AX391" i="1" s="1"/>
  <c r="AY459" i="1"/>
  <c r="AX471" i="1"/>
  <c r="AY502" i="1"/>
  <c r="AX530" i="1"/>
  <c r="AY478" i="1"/>
  <c r="AY494" i="1"/>
  <c r="AY162" i="1"/>
  <c r="AX264" i="1"/>
  <c r="AY273" i="1"/>
  <c r="AY308" i="1"/>
  <c r="AX386" i="1"/>
  <c r="AX385" i="1" s="1"/>
  <c r="AX428" i="1"/>
  <c r="AX455" i="1"/>
  <c r="AX454" i="1" s="1"/>
  <c r="AY471" i="1"/>
  <c r="AX483" i="1"/>
  <c r="AX489" i="1"/>
  <c r="AX149" i="1"/>
  <c r="AX338" i="1"/>
  <c r="AY386" i="1"/>
  <c r="AY385" i="1" s="1"/>
  <c r="AX424" i="1"/>
  <c r="AY455" i="1"/>
  <c r="AY454" i="1" s="1"/>
  <c r="AX479" i="1"/>
  <c r="AX62" i="1"/>
  <c r="AX188" i="1"/>
  <c r="AX256" i="1"/>
  <c r="AX328" i="1"/>
  <c r="AX362" i="1"/>
  <c r="AX408" i="1"/>
  <c r="AX403" i="1" s="1"/>
  <c r="AX448" i="1"/>
  <c r="AX447" i="1" s="1"/>
  <c r="AX520" i="1"/>
  <c r="AY530" i="1"/>
  <c r="AY507" i="1" s="1"/>
  <c r="AY119" i="1"/>
  <c r="AY118" i="1" s="1"/>
  <c r="AX19" i="1"/>
  <c r="AX8" i="1" s="1"/>
  <c r="AY73" i="1"/>
  <c r="AY72" i="1" s="1"/>
  <c r="AX502" i="1"/>
  <c r="AX161" i="1"/>
  <c r="AY19" i="1"/>
  <c r="AY8" i="1" s="1"/>
  <c r="AX41" i="1"/>
  <c r="AX146" i="1"/>
  <c r="AY175" i="1"/>
  <c r="AY193" i="1"/>
  <c r="AY207" i="1"/>
  <c r="AX212" i="1"/>
  <c r="AX223" i="1"/>
  <c r="AX236" i="1"/>
  <c r="AX267" i="1"/>
  <c r="AX318" i="1"/>
  <c r="AX374" i="1"/>
  <c r="AX373" i="1" s="1"/>
  <c r="AY94" i="1"/>
  <c r="AY81" i="1" s="1"/>
  <c r="AY35" i="1"/>
  <c r="AX140" i="1"/>
  <c r="AY328" i="1"/>
  <c r="AY374" i="1"/>
  <c r="AY373" i="1" s="1"/>
  <c r="AY448" i="1"/>
  <c r="AY447" i="1" s="1"/>
  <c r="AX508" i="1"/>
  <c r="AX102" i="1"/>
  <c r="AY489" i="1"/>
  <c r="AX72" i="1"/>
  <c r="AY416" i="1"/>
  <c r="AY391" i="1"/>
  <c r="AY436" i="1"/>
  <c r="AX507" i="1" l="1"/>
  <c r="AY477" i="1"/>
  <c r="AY453" i="1"/>
  <c r="AX453" i="1"/>
  <c r="AY287" i="1"/>
  <c r="AX287" i="1"/>
  <c r="AY222" i="1"/>
  <c r="AY187" i="1"/>
  <c r="AX187" i="1"/>
  <c r="AY161" i="1"/>
  <c r="AX118" i="1"/>
  <c r="AX117" i="1" s="1"/>
  <c r="AY117" i="1"/>
  <c r="AX40" i="1"/>
  <c r="AX7" i="1" s="1"/>
  <c r="AX478" i="1"/>
  <c r="AX477" i="1" s="1"/>
  <c r="AY372" i="1"/>
  <c r="AX222" i="1"/>
  <c r="AX423" i="1"/>
  <c r="AX372" i="1" s="1"/>
  <c r="AY7" i="1"/>
  <c r="AY186" i="1" l="1"/>
  <c r="AY543" i="1" s="1"/>
  <c r="AX186" i="1"/>
  <c r="AX543" i="1" s="1"/>
  <c r="AY184" i="1"/>
  <c r="AX184" i="1"/>
  <c r="AY544" i="1" l="1"/>
  <c r="AX544" i="1"/>
</calcChain>
</file>

<file path=xl/sharedStrings.xml><?xml version="1.0" encoding="utf-8"?>
<sst xmlns="http://schemas.openxmlformats.org/spreadsheetml/2006/main" count="1086" uniqueCount="1067">
  <si>
    <t>ESTADO DE ACTIVIDADES</t>
  </si>
  <si>
    <t>CTA.</t>
  </si>
  <si>
    <t>CONCEPTO</t>
  </si>
  <si>
    <t>2022</t>
  </si>
  <si>
    <t>2021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</si>
  <si>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</si>
  <si>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</si>
  <si>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</si>
  <si>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</si>
  <si>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</si>
  <si>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</si>
  <si>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</si>
  <si>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</si>
  <si>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</si>
  <si>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</si>
  <si>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</si>
  <si>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</si>
  <si>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</si>
  <si>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</si>
  <si>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</si>
  <si>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</si>
  <si>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</si>
  <si>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</si>
  <si>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</si>
  <si>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</si>
  <si>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</si>
  <si>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</si>
  <si>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</si>
  <si>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</si>
  <si>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</si>
  <si>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</si>
  <si>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</si>
  <si>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</si>
  <si>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</si>
  <si>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</si>
  <si>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</si>
  <si>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</si>
  <si>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</si>
  <si>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</si>
  <si>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</si>
  <si>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</si>
  <si>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</si>
  <si>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</si>
  <si>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</si>
  <si>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</si>
  <si>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</si>
  <si>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</si>
  <si>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</si>
  <si>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</si>
  <si>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</si>
  <si>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</si>
  <si>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</si>
  <si>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</si>
  <si>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</si>
  <si>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</si>
  <si>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</si>
  <si>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</si>
  <si>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</si>
  <si>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</si>
  <si>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</si>
  <si>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</si>
  <si>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</si>
  <si>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</si>
  <si>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</si>
  <si>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</si>
  <si>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</si>
  <si>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</si>
  <si>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</si>
  <si>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</si>
  <si>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</si>
  <si>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</si>
  <si>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</si>
  <si>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</si>
  <si>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</si>
  <si>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</si>
  <si>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</si>
  <si>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</si>
  <si>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</si>
  <si>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</si>
  <si>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</si>
  <si>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</si>
  <si>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</si>
  <si>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</si>
  <si>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</si>
  <si>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</si>
  <si>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</si>
  <si>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</si>
  <si>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</si>
  <si>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</si>
  <si>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</si>
  <si>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</si>
  <si>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</si>
  <si>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</si>
  <si>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</si>
  <si>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</si>
  <si>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</si>
  <si>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</si>
  <si>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</si>
  <si>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</si>
  <si>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</si>
  <si>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</si>
  <si>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</si>
  <si>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</si>
  <si>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</si>
  <si>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</si>
  <si>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</si>
  <si>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</si>
  <si>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</si>
  <si>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</si>
  <si>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</si>
  <si>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</si>
  <si>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</si>
  <si>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</si>
  <si>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</si>
  <si>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</si>
  <si>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</si>
  <si>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</si>
  <si>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</si>
  <si>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</si>
  <si>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</si>
  <si>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</si>
  <si>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</si>
  <si>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</si>
  <si>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</si>
  <si>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</si>
  <si>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</si>
  <si>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</si>
  <si>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</si>
  <si>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</si>
  <si>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</si>
  <si>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</si>
  <si>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</si>
  <si>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</si>
  <si>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</si>
  <si>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</si>
  <si>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</si>
  <si>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</si>
  <si>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</si>
  <si>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</si>
  <si>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</si>
  <si>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</si>
  <si>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</si>
  <si>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</si>
  <si>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</si>
  <si>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</si>
  <si>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</si>
  <si>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</si>
  <si>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</si>
  <si>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</si>
  <si>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</si>
  <si>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</si>
  <si>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</si>
  <si>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</si>
  <si>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</si>
  <si>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</si>
  <si>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</si>
  <si>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</si>
  <si>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</si>
  <si>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</si>
  <si>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</si>
  <si>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</si>
  <si>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</si>
  <si>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</si>
  <si>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</si>
  <si>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</si>
  <si>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</si>
  <si>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</si>
  <si>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</si>
  <si>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</si>
  <si>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</si>
  <si>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</si>
  <si>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</si>
  <si>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</si>
  <si>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</si>
  <si>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</si>
  <si>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</si>
  <si>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</si>
  <si>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</si>
  <si>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</si>
  <si>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</si>
  <si>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</si>
  <si>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</si>
  <si>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</si>
  <si>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</si>
  <si>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</si>
  <si>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</si>
  <si>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</si>
  <si>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</si>
  <si>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</si>
  <si>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</si>
  <si>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</si>
  <si>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</si>
  <si>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</si>
  <si>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</si>
  <si>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</si>
  <si>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</si>
  <si>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</si>
  <si>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</si>
  <si>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</si>
  <si>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</si>
  <si>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</si>
  <si>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</si>
  <si>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</si>
  <si>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</si>
  <si>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</si>
  <si>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41900</t>
  </si>
  <si>
    <t>ING. NO COM. EN LAS FRAC. DE LA LEY DE ING. CAUSADOS EN EJERc. FISC. ANTERIORES PENDIENTES DE LIQ. O PAGO (DEROGADO)</t>
  </si>
  <si>
    <t>41910</t>
  </si>
  <si>
    <t>Impuestos no comprendidos  en las frac. de la ley de ingresos causados en ejercicios fiscales anteriores pendientes de liquidación o pago (derogada)</t>
  </si>
  <si>
    <t>41920</t>
  </si>
  <si>
    <t>Contrib. de mejo., derech., produc. y aprovecha. no comprend. en las fracc. de la ley de ing. causad. en ejerc. fisc. ante. pend. de liq.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</si>
  <si>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</si>
  <si>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</si>
  <si>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</si>
  <si>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</si>
  <si>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</si>
  <si>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</si>
  <si>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</si>
  <si>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</si>
  <si>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</si>
  <si>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</si>
  <si>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</si>
  <si>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</si>
  <si>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</si>
  <si>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</si>
  <si>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</si>
  <si>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</si>
  <si>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</si>
  <si>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</si>
  <si>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</si>
  <si>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</si>
  <si>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</si>
  <si>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</si>
  <si>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</si>
  <si>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</si>
  <si>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</si>
  <si>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</si>
  <si>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</si>
  <si>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</si>
  <si>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</si>
  <si>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</si>
  <si>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</si>
  <si>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</si>
  <si>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</si>
  <si>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</si>
  <si>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</si>
  <si>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</si>
  <si>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</si>
  <si>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</si>
  <si>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</si>
  <si>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</si>
  <si>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</si>
  <si>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</si>
  <si>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</si>
  <si>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</si>
  <si>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</si>
  <si>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</si>
  <si>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</si>
  <si>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</si>
  <si>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</si>
  <si>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</si>
  <si>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</si>
  <si>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</si>
  <si>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</si>
  <si>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</si>
  <si>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</si>
  <si>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</si>
  <si>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</si>
  <si>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</si>
  <si>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</si>
  <si>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</si>
  <si>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</si>
  <si>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</si>
  <si>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</si>
  <si>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</si>
  <si>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</si>
  <si>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</si>
  <si>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</si>
  <si>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</si>
  <si>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</si>
  <si>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</si>
  <si>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</si>
  <si>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</si>
  <si>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</si>
  <si>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</si>
  <si>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>42230-12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</si>
  <si>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</si>
  <si>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</si>
  <si>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</si>
  <si>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</si>
  <si>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</si>
  <si>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</si>
  <si>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</si>
  <si>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</si>
  <si>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</si>
  <si>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</si>
  <si>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</si>
  <si>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</si>
  <si>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</si>
  <si>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</si>
  <si>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</si>
  <si>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</si>
  <si>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</si>
  <si>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</si>
  <si>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</si>
  <si>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</si>
  <si>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</si>
  <si>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</si>
  <si>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</si>
  <si>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</si>
  <si>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</si>
  <si>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</si>
  <si>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</si>
  <si>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</si>
  <si>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</si>
  <si>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</si>
  <si>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</si>
  <si>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</si>
  <si>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</si>
  <si>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</si>
  <si>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</si>
  <si>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</si>
  <si>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</si>
  <si>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</si>
  <si>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</si>
  <si>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</si>
  <si>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</si>
  <si>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</si>
  <si>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</si>
  <si>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</si>
  <si>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</si>
  <si>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</si>
  <si>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</si>
  <si>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</si>
  <si>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</si>
  <si>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</si>
  <si>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</si>
  <si>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</si>
  <si>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</si>
  <si>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</si>
  <si>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</si>
  <si>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</si>
  <si>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</si>
  <si>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</si>
  <si>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</si>
  <si>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</si>
  <si>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</si>
  <si>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</si>
  <si>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</si>
  <si>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</si>
  <si>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</si>
  <si>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</si>
  <si>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</si>
  <si>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</si>
  <si>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</si>
  <si>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</si>
  <si>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</si>
  <si>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</si>
  <si>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</si>
  <si>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</si>
  <si>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</si>
  <si>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</si>
  <si>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</si>
  <si>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</si>
  <si>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</si>
  <si>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</si>
  <si>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</si>
  <si>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</si>
  <si>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</si>
  <si>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</si>
  <si>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</si>
  <si>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</si>
  <si>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</si>
  <si>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</si>
  <si>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</si>
  <si>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</si>
  <si>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</si>
  <si>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</si>
  <si>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</si>
  <si>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</si>
  <si>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</si>
  <si>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</si>
  <si>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</si>
  <si>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</si>
  <si>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</si>
  <si>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</si>
  <si>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</si>
  <si>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</si>
  <si>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</si>
  <si>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</si>
  <si>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</si>
  <si>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</si>
  <si>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</si>
  <si>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</si>
  <si>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</si>
  <si>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</si>
  <si>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</si>
  <si>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</si>
  <si>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</si>
  <si>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</si>
  <si>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</si>
  <si>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</si>
  <si>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</si>
  <si>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</si>
  <si>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</si>
  <si>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</si>
  <si>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</si>
  <si>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</si>
  <si>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</si>
  <si>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</si>
  <si>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</si>
  <si>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</si>
  <si>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</si>
  <si>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</si>
  <si>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</si>
  <si>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</si>
  <si>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</si>
  <si>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</si>
  <si>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</si>
  <si>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</si>
  <si>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</si>
  <si>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</si>
  <si>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</si>
  <si>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</si>
  <si>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</si>
  <si>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</si>
  <si>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</si>
  <si>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</si>
  <si>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</si>
  <si>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</si>
  <si>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</si>
  <si>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</si>
  <si>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</si>
  <si>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</si>
  <si>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</si>
  <si>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</si>
  <si>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</si>
  <si>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</si>
  <si>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</si>
  <si>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</si>
  <si>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</si>
  <si>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</si>
  <si>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</si>
  <si>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</si>
  <si>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</si>
  <si>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</si>
  <si>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</si>
  <si>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</si>
  <si>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</si>
  <si>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</si>
  <si>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</si>
  <si>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</si>
  <si>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</si>
  <si>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</si>
  <si>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</si>
  <si>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</si>
  <si>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</si>
  <si>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</si>
  <si>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</si>
  <si>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</si>
  <si>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</si>
  <si>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</si>
  <si>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</si>
  <si>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</si>
  <si>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</si>
  <si>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</si>
  <si>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</si>
  <si>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</si>
  <si>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</si>
  <si>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</si>
  <si>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</si>
  <si>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</si>
  <si>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</si>
  <si>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</si>
  <si>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</si>
  <si>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</si>
  <si>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</si>
  <si>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</si>
  <si>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</si>
  <si>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</si>
  <si>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</si>
  <si>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</si>
  <si>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</si>
  <si>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</si>
  <si>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</si>
  <si>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</si>
  <si>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</si>
  <si>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</si>
  <si>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</si>
  <si>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</si>
  <si>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</si>
  <si>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</si>
  <si>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</si>
  <si>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</si>
  <si>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</si>
  <si>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</si>
  <si>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</si>
  <si>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</si>
  <si>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</si>
  <si>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</si>
  <si>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</si>
  <si>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</si>
  <si>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</si>
  <si>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</si>
  <si>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</si>
  <si>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</si>
  <si>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</si>
  <si>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</si>
  <si>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</si>
  <si>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</si>
  <si>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</si>
  <si>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</si>
  <si>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</si>
  <si>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</si>
  <si>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</si>
  <si>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</si>
  <si>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</si>
  <si>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</si>
  <si>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</si>
  <si>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</si>
  <si>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</si>
  <si>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</si>
  <si>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</si>
  <si>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</si>
  <si>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</si>
  <si>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</si>
  <si>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</si>
  <si>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</si>
  <si>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</si>
  <si>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</si>
  <si>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</si>
  <si>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</si>
  <si>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</si>
  <si>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</si>
  <si>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</si>
  <si>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</si>
  <si>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</si>
  <si>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</si>
  <si>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</si>
  <si>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</si>
  <si>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</si>
  <si>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</si>
  <si>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</si>
  <si>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</si>
  <si>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</si>
  <si>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</si>
  <si>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</si>
  <si>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</si>
  <si>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</si>
  <si>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</si>
  <si>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</si>
  <si>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</si>
  <si>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</si>
  <si>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</si>
  <si>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</si>
  <si>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</si>
  <si>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</si>
  <si>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</si>
  <si>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</si>
  <si>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</si>
  <si>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</si>
  <si>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</si>
  <si>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</si>
  <si>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</si>
  <si>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</si>
  <si>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</si>
  <si>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</si>
  <si>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</si>
  <si>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</si>
  <si>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</si>
  <si>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</si>
  <si>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</si>
  <si>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</si>
  <si>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</si>
  <si>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</si>
  <si>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</si>
  <si>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</si>
  <si>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</si>
  <si>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</si>
  <si>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</si>
  <si>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</si>
  <si>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</si>
  <si>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</si>
  <si>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</si>
  <si>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</si>
  <si>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</si>
  <si>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</si>
  <si>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</si>
  <si>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</si>
  <si>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</si>
  <si>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</si>
  <si>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</si>
  <si>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</si>
  <si>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</si>
  <si>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</si>
  <si>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</si>
  <si>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</si>
  <si>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</si>
  <si>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</si>
  <si>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</si>
  <si>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</si>
  <si>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</si>
  <si>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</si>
  <si>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</si>
  <si>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</si>
  <si>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</si>
  <si>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</si>
  <si>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</si>
  <si>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</si>
  <si>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</si>
  <si>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</si>
  <si>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</si>
  <si>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</si>
  <si>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</si>
  <si>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</si>
  <si>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</si>
  <si>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</si>
  <si>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</si>
  <si>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</si>
  <si>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</si>
  <si>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</si>
  <si>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</si>
  <si>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</si>
  <si>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</si>
  <si>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</si>
  <si>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</si>
  <si>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</si>
  <si>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</si>
  <si>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</si>
  <si>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</si>
  <si>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</si>
  <si>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</si>
  <si>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</si>
  <si>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</si>
  <si>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</si>
  <si>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</si>
  <si>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</si>
  <si>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</si>
  <si>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</si>
  <si>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</si>
  <si>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</si>
  <si>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</si>
  <si>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</si>
  <si>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</si>
  <si>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</si>
  <si>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</si>
  <si>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</si>
  <si>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</si>
  <si>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</si>
  <si>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</si>
  <si>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</si>
  <si>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</si>
  <si>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</si>
  <si>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</si>
  <si>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</si>
  <si>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</si>
  <si>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</si>
  <si>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</si>
  <si>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</si>
  <si>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</si>
  <si>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</si>
  <si>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</si>
  <si>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</si>
  <si>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</si>
  <si>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</si>
  <si>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</si>
  <si>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</si>
  <si>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</si>
  <si>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</si>
  <si>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</si>
  <si>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</si>
  <si>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</si>
  <si>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</si>
  <si>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</si>
  <si>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</si>
  <si>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</si>
  <si>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</si>
  <si>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</si>
  <si>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</si>
  <si>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</si>
  <si>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</si>
  <si>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</si>
  <si>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</si>
  <si>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</si>
  <si>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</si>
  <si>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</si>
  <si>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</si>
  <si>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</si>
  <si>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</si>
  <si>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</si>
  <si>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</si>
  <si>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</si>
  <si>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</si>
  <si>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</si>
  <si>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</si>
  <si>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</si>
  <si>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</si>
  <si>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</si>
  <si>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</si>
  <si>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</si>
  <si>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</si>
  <si>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</si>
  <si>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</si>
  <si>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</si>
  <si>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</si>
  <si>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</si>
  <si>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</si>
  <si>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</si>
  <si>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</si>
  <si>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</si>
  <si>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</si>
  <si>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</si>
  <si>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</si>
  <si>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</si>
  <si>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</si>
  <si>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</si>
  <si>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</si>
  <si>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</si>
  <si>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</si>
  <si>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</si>
  <si>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</si>
  <si>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</si>
  <si>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</si>
  <si>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</si>
  <si>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</si>
  <si>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</si>
  <si>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</si>
  <si>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</si>
  <si>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</si>
  <si>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</si>
  <si>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</si>
  <si>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</si>
  <si>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</si>
  <si>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</si>
  <si>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</si>
  <si>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</si>
  <si>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</si>
  <si>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</si>
  <si>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</si>
  <si>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</si>
  <si>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</si>
  <si>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</si>
  <si>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</si>
  <si>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</si>
  <si>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</si>
  <si>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</si>
  <si>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</si>
  <si>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</si>
  <si>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</si>
  <si>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</si>
  <si>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</si>
  <si>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</si>
  <si>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</si>
  <si>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</si>
  <si>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52220-12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</si>
  <si>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</si>
  <si>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</si>
  <si>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</si>
  <si>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</si>
  <si>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</si>
  <si>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</si>
  <si>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</si>
  <si>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</si>
  <si>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</si>
  <si>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</si>
  <si>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</si>
  <si>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</si>
  <si>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</si>
  <si>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</si>
  <si>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</si>
  <si>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</si>
  <si>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</si>
  <si>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</si>
  <si>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</si>
  <si>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</si>
  <si>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</si>
  <si>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</si>
  <si>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</si>
  <si>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</si>
  <si>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</si>
  <si>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</si>
  <si>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</si>
  <si>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</si>
  <si>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</si>
  <si>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</si>
  <si>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</si>
  <si>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</si>
  <si>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</si>
  <si>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</si>
  <si>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</si>
  <si>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</si>
  <si>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</si>
  <si>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</si>
  <si>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</si>
  <si>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</si>
  <si>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</si>
  <si>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</si>
  <si>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</si>
  <si>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</si>
  <si>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</si>
  <si>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</si>
  <si>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</si>
  <si>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</si>
  <si>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</si>
  <si>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</si>
  <si>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</si>
  <si>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</si>
  <si>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</si>
  <si>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</si>
  <si>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</si>
  <si>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</si>
  <si>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</si>
  <si>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</si>
  <si>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</si>
  <si>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</si>
  <si>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</si>
  <si>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</si>
  <si>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</si>
  <si>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</si>
  <si>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</si>
  <si>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</si>
  <si>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</si>
  <si>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</si>
  <si>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</si>
  <si>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</si>
  <si>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</si>
  <si>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</si>
  <si>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</si>
  <si>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</si>
  <si>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</si>
  <si>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</si>
  <si>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</si>
  <si>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</si>
  <si>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</si>
  <si>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</si>
  <si>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</si>
  <si>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</si>
  <si>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</si>
  <si>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</si>
  <si>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</si>
  <si>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</si>
  <si>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</si>
  <si>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</si>
  <si>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</si>
  <si>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</si>
  <si>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</si>
  <si>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</si>
  <si>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</si>
  <si>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</si>
  <si>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</si>
  <si>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</si>
  <si>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</si>
  <si>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</si>
  <si>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</si>
  <si>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</si>
  <si>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</si>
  <si>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</si>
  <si>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</si>
  <si>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</si>
  <si>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</si>
  <si>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</si>
  <si>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</si>
  <si>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</si>
  <si>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</si>
  <si>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</si>
  <si>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</si>
  <si>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</si>
  <si>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</si>
  <si>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</si>
  <si>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</si>
  <si>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</si>
  <si>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</si>
  <si>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</si>
  <si>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</si>
  <si>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</si>
  <si>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</si>
  <si>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</si>
  <si>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</si>
  <si>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</si>
  <si>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</si>
  <si>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</si>
  <si>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</si>
  <si>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</si>
  <si>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</si>
  <si>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</si>
  <si>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</si>
  <si>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</si>
  <si>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</si>
  <si>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</si>
  <si>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</si>
  <si>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</si>
  <si>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</si>
  <si>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</si>
  <si>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</si>
  <si>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</si>
  <si>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</si>
  <si>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</si>
  <si>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</si>
  <si>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</si>
  <si>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</si>
  <si>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</si>
  <si>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</si>
  <si>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</si>
  <si>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</si>
  <si>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</si>
  <si>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</si>
  <si>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</si>
  <si>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</si>
  <si>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</si>
  <si>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</si>
  <si>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</si>
  <si>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</si>
  <si>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</si>
  <si>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</si>
  <si>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</si>
  <si>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</si>
  <si>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</si>
  <si>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</si>
  <si>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</si>
  <si>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</si>
  <si>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</si>
  <si>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</si>
  <si>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</si>
  <si>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</si>
  <si>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</si>
  <si>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</si>
  <si>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</si>
  <si>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</si>
  <si>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</si>
  <si>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</si>
  <si>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</si>
  <si>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</si>
  <si>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</si>
  <si>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</si>
  <si>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</si>
  <si>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</si>
  <si>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</si>
  <si>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</si>
  <si>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</si>
  <si>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</si>
  <si>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</si>
  <si>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</si>
  <si>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</si>
  <si>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</si>
  <si>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</si>
  <si>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</si>
  <si>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</si>
  <si>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</si>
  <si>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</si>
  <si>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</si>
  <si>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</si>
  <si>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</si>
  <si>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</si>
  <si>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</si>
  <si>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</si>
  <si>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</si>
  <si>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</si>
  <si>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</si>
  <si>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</si>
  <si>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</si>
  <si>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</si>
  <si>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</si>
  <si>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</si>
  <si>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</si>
  <si>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</si>
  <si>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</si>
  <si>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</si>
  <si>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</si>
  <si>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</si>
  <si>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</si>
  <si>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</si>
  <si>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</si>
  <si>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</si>
  <si>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</si>
  <si>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</si>
  <si>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</si>
  <si>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</si>
  <si>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</si>
  <si>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</si>
  <si>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</si>
  <si>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</si>
  <si>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</si>
  <si>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</si>
  <si>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</si>
  <si>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</si>
  <si>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</si>
  <si>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</si>
  <si>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</si>
  <si>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</si>
  <si>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</si>
  <si>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por pérdida o deterioro de activos circulantes</t>
  </si>
  <si>
    <t>55120</t>
  </si>
  <si>
    <t>Estimaciones por pérdida o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</si>
  <si>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</si>
  <si>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</si>
  <si>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</si>
  <si>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</si>
  <si>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</si>
  <si>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</si>
  <si>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</si>
  <si>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los activos biológicos</t>
  </si>
  <si>
    <t>55170</t>
  </si>
  <si>
    <t>Amortización de activos intangibles</t>
  </si>
  <si>
    <t>55180</t>
  </si>
  <si>
    <t>Disminución de bienes por pérdida, obsolescencia y deterioro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</si>
  <si>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</si>
  <si>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</si>
  <si>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</si>
  <si>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</si>
  <si>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</si>
  <si>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</si>
  <si>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</si>
  <si>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</si>
  <si>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</si>
  <si>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</si>
  <si>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</si>
  <si>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</si>
  <si>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</si>
  <si>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</si>
  <si>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</si>
  <si>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</si>
  <si>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</si>
  <si>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</si>
  <si>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55400</t>
  </si>
  <si>
    <t>AUMENTO POR INSUFICIENCIA DE ESTIMACIONES POR PÉRDIDA O DETERIORO U OBSOLESCENCIA</t>
  </si>
  <si>
    <t>55410</t>
  </si>
  <si>
    <t>Aumento por insuficiencia de estimaciones por pérdida o deterioro u obsolescencia</t>
  </si>
  <si>
    <t>55500</t>
  </si>
  <si>
    <t>AUMENTO POR INSUFICIENCIA DE PROVISIONES</t>
  </si>
  <si>
    <t>55510</t>
  </si>
  <si>
    <t>Aumento por insuficiencia de provisiones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</si>
  <si>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</si>
  <si>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</si>
  <si>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</si>
  <si>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</si>
  <si>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</si>
  <si>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</si>
  <si>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</si>
  <si>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</si>
  <si>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</si>
  <si>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</si>
  <si>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</si>
  <si>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</si>
  <si>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</si>
  <si>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</si>
  <si>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</si>
  <si>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</si>
  <si>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</si>
  <si>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</si>
  <si>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</si>
  <si>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</si>
  <si>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</si>
  <si>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</si>
  <si>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</si>
  <si>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</si>
  <si>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</si>
  <si>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</si>
  <si>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</si>
  <si>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</si>
  <si>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</t>
  </si>
  <si>
    <t>MUNICIPIO JOCOTEPEC</t>
  </si>
  <si>
    <t>DEL 1 AL 30 DE SEPTIEMBRE DE 2022</t>
  </si>
  <si>
    <t>LIC. JOSE MIGUEL GOMEZ LOPEZ</t>
  </si>
  <si>
    <t>LIC. BERTHA MARCELA GONGORA JIMENEZ</t>
  </si>
  <si>
    <t>PRESIDENTE MUNICIPAL</t>
  </si>
  <si>
    <t>ENCARGADA DE LA HACIENDA MUNICIPAL</t>
  </si>
  <si>
    <t>ASEJ2022-09-27-10-2022-1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</si>
</sst>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3" fillId="0" borderId="1" xfId="0" quotePrefix="1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3" xfId="0" applyFont="1" applyBorder="1" applyAlignment="1" applyProtection="1">
      <alignment horizontal="left"/>
      <protection hidden="1"/>
    </xf>
    <xf numFmtId="164" fontId="0" fillId="0" borderId="3" xfId="0" applyNumberFormat="1" applyFon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indent="1"/>
      <protection hidden="1"/>
    </xf>
    <xf numFmtId="0" fontId="0" fillId="0" borderId="4" xfId="0" applyFont="1" applyBorder="1" applyAlignment="1" applyProtection="1">
      <alignment horizontal="left"/>
      <protection hidden="1"/>
    </xf>
    <xf numFmtId="4" fontId="6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2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3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4" fontId="0" fillId="0" borderId="4" xfId="0" applyNumberFormat="1" applyFon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0" fillId="0" borderId="4" xfId="0" applyFont="1" applyBorder="1" applyAlignment="1" applyProtection="1">
      <alignment horizontal="left" indent="3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0" fillId="0" borderId="4" xfId="0" applyFont="1" applyBorder="1" applyProtection="1">
      <protection hidden="1"/>
    </xf>
    <xf numFmtId="4" fontId="6" fillId="0" borderId="6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Alignment="1" applyProtection="1">
      <alignment horizontal="left"/>
      <protection hidden="1"/>
    </xf>
    <xf numFmtId="164" fontId="0" fillId="0" borderId="0" xfId="0" applyNumberFormat="1" applyFont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0" fillId="0" borderId="0" xfId="0" applyFont="1" applyBorder="1" applyAlignment="1" applyProtection="1"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Fill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1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107160</xdr:colOff>
      <xdr:row>547</xdr:row>
      <xdr:rowOff>166686</xdr:rowOff>
    </xdr:from>
    <xdr:to>
      <xdr:col>9</xdr:col>
      <xdr:colOff>2385</xdr:colOff>
      <xdr:row>555</xdr:row>
      <xdr:rowOff>107152</xdr:rowOff>
    </xdr:to>
    <xdr:sp macro="" textlink="">
      <xdr:nvSpPr>
        <xdr:cNvPr id="2" name="1 Rectángulo"/>
        <xdr:cNvSpPr/>
      </xdr:nvSpPr>
      <xdr:spPr>
        <a:xfrm>
          <a:off x="750098" y="104965499"/>
          <a:ext cx="1419225" cy="13930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Z564"/>
  <sheetViews>
    <sheetView showGridLines="0" tabSelected="1" zoomScale="80" zoomScaleNormal="80" workbookViewId="0">
      <pane ySplit="5" topLeftCell="A6" activePane="bottomLeft" state="frozen"/>
      <selection activeCell="F8" sqref="F8"/>
      <selection pane="bottomLeft" activeCell="B3" sqref="B3:AY3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A1" s="41"/>
      <c r="B1" s="54" t="s">
        <v>1060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</row>
    <row r="2" spans="1:51" ht="21" x14ac:dyDescent="0.35">
      <c r="A2" s="42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</row>
    <row r="3" spans="1:51" ht="18.75" x14ac:dyDescent="0.3">
      <c r="A3" s="43"/>
      <c r="B3" s="44" t="s">
        <v>1061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1</v>
      </c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" t="s">
        <v>3</v>
      </c>
      <c r="AY5" s="4" t="s">
        <v>4</v>
      </c>
    </row>
    <row r="6" spans="1:51" ht="18.75" x14ac:dyDescent="0.3">
      <c r="A6" s="6" t="s">
        <v>5</v>
      </c>
      <c r="B6" s="7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7</v>
      </c>
      <c r="B7" s="11" t="s">
        <v>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AX8+AX29+AX35+AX40+AX72+AX81+AX102+AX114</f>
        <v>78712314.140000001</v>
      </c>
      <c r="AY7" s="13">
        <f>AY8+AY29+AY35+AY40+AY72+AY81+AY102+AY114</f>
        <v>95821467.939999998</v>
      </c>
    </row>
    <row r="8" spans="1:51" x14ac:dyDescent="0.25">
      <c r="A8" s="10" t="s">
        <v>9</v>
      </c>
      <c r="B8" s="14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37285712.340000004</v>
      </c>
      <c r="AY8" s="15">
        <f>AY9+AY11+AY15+AY16+AY17+AY18+AY19+AY25+AY27</f>
        <v>43729036.259999998</v>
      </c>
    </row>
    <row r="9" spans="1:51" x14ac:dyDescent="0.25">
      <c r="A9" s="10">
        <v>41110</v>
      </c>
      <c r="B9" s="16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48367.29</v>
      </c>
      <c r="AY9" s="17">
        <f>SUM(AY10)</f>
        <v>15560</v>
      </c>
    </row>
    <row r="10" spans="1:51" x14ac:dyDescent="0.25">
      <c r="A10" s="18" t="s">
        <v>12</v>
      </c>
      <c r="B10" s="19" t="s">
        <v>13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48367.29</v>
      </c>
      <c r="AY10" s="20">
        <v>15560</v>
      </c>
    </row>
    <row r="11" spans="1:51" x14ac:dyDescent="0.25">
      <c r="A11" s="10">
        <v>41120</v>
      </c>
      <c r="B11" s="16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35957239.020000003</v>
      </c>
      <c r="AY11" s="17">
        <f>SUM(AY12:AY14)</f>
        <v>42498337.149999999</v>
      </c>
    </row>
    <row r="12" spans="1:51" x14ac:dyDescent="0.25">
      <c r="A12" s="18" t="s">
        <v>15</v>
      </c>
      <c r="B12" s="19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21319105.550000001</v>
      </c>
      <c r="AY12" s="20">
        <v>20524922.98</v>
      </c>
    </row>
    <row r="13" spans="1:51" x14ac:dyDescent="0.25">
      <c r="A13" s="18" t="s">
        <v>17</v>
      </c>
      <c r="B13" s="19" t="s">
        <v>18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13420428.08</v>
      </c>
      <c r="AY13" s="20">
        <v>19523578.73</v>
      </c>
    </row>
    <row r="14" spans="1:51" x14ac:dyDescent="0.25">
      <c r="A14" s="18" t="s">
        <v>19</v>
      </c>
      <c r="B14" s="19" t="s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1217705.3899999999</v>
      </c>
      <c r="AY14" s="20">
        <v>2449835.44</v>
      </c>
    </row>
    <row r="15" spans="1:51" x14ac:dyDescent="0.25">
      <c r="A15" s="10" t="s">
        <v>21</v>
      </c>
      <c r="B15" s="16" t="s">
        <v>22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23</v>
      </c>
      <c r="B16" s="16" t="s">
        <v>24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25</v>
      </c>
      <c r="B17" s="16" t="s">
        <v>26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27</v>
      </c>
      <c r="B18" s="16" t="s">
        <v>28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29</v>
      </c>
      <c r="B19" s="16" t="s">
        <v>30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1280106.03</v>
      </c>
      <c r="AY19" s="17">
        <f>SUM(AY20:AY24)</f>
        <v>1215139.1100000001</v>
      </c>
    </row>
    <row r="20" spans="1:51" x14ac:dyDescent="0.25">
      <c r="A20" s="18" t="s">
        <v>31</v>
      </c>
      <c r="B20" s="19" t="s">
        <v>32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983867.27</v>
      </c>
      <c r="AY20" s="20">
        <v>925089.57</v>
      </c>
    </row>
    <row r="21" spans="1:51" x14ac:dyDescent="0.25">
      <c r="A21" s="18" t="s">
        <v>33</v>
      </c>
      <c r="B21" s="19" t="s">
        <v>34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25">
      <c r="A22" s="18" t="s">
        <v>35</v>
      </c>
      <c r="B22" s="19" t="s">
        <v>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261948.18</v>
      </c>
      <c r="AY22" s="20">
        <v>212592.76</v>
      </c>
    </row>
    <row r="23" spans="1:51" x14ac:dyDescent="0.25">
      <c r="A23" s="18" t="s">
        <v>37</v>
      </c>
      <c r="B23" s="19" t="s">
        <v>38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34290.58</v>
      </c>
      <c r="AY23" s="20">
        <v>77456.78</v>
      </c>
    </row>
    <row r="24" spans="1:51" x14ac:dyDescent="0.25">
      <c r="A24" s="18" t="s">
        <v>39</v>
      </c>
      <c r="B24" s="19" t="s">
        <v>40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41</v>
      </c>
      <c r="B25" s="16" t="s">
        <v>42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43</v>
      </c>
      <c r="B26" s="19" t="s">
        <v>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44</v>
      </c>
      <c r="B27" s="16" t="s">
        <v>45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46</v>
      </c>
      <c r="B28" s="19" t="s">
        <v>47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48</v>
      </c>
      <c r="B29" s="21" t="s">
        <v>49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50</v>
      </c>
      <c r="B30" s="16" t="s">
        <v>51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52</v>
      </c>
      <c r="B31" s="16" t="s">
        <v>53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54</v>
      </c>
      <c r="B32" s="16" t="s">
        <v>55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56</v>
      </c>
      <c r="B33" s="16" t="s">
        <v>57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58</v>
      </c>
      <c r="B34" s="16" t="s">
        <v>59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60</v>
      </c>
      <c r="B35" s="21" t="s">
        <v>61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1952200.33</v>
      </c>
      <c r="AY35" s="15">
        <f>AY36+AY38</f>
        <v>283815</v>
      </c>
    </row>
    <row r="36" spans="1:51" x14ac:dyDescent="0.25">
      <c r="A36" s="10" t="s">
        <v>62</v>
      </c>
      <c r="B36" s="16" t="s">
        <v>63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1952200.33</v>
      </c>
      <c r="AY36" s="17">
        <f>SUM(AY37)</f>
        <v>283815</v>
      </c>
    </row>
    <row r="37" spans="1:51" x14ac:dyDescent="0.25">
      <c r="A37" s="18" t="s">
        <v>64</v>
      </c>
      <c r="B37" s="19" t="s">
        <v>65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1952200.33</v>
      </c>
      <c r="AY37" s="20">
        <v>283815</v>
      </c>
    </row>
    <row r="38" spans="1:51" x14ac:dyDescent="0.25">
      <c r="A38" s="10" t="s">
        <v>66</v>
      </c>
      <c r="B38" s="16" t="s">
        <v>67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68</v>
      </c>
      <c r="B39" s="19" t="s">
        <v>69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70</v>
      </c>
      <c r="B40" s="21" t="s">
        <v>71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35793754.469999999</v>
      </c>
      <c r="AY40" s="15">
        <f>AY41+AY46+AY47+AY62+AY68+AY70</f>
        <v>50256242.5</v>
      </c>
    </row>
    <row r="41" spans="1:51" x14ac:dyDescent="0.25">
      <c r="A41" s="10" t="s">
        <v>72</v>
      </c>
      <c r="B41" s="16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3664874.4899999998</v>
      </c>
      <c r="AY41" s="17">
        <f>SUM(AY42:AY45)</f>
        <v>4808749.5200000005</v>
      </c>
    </row>
    <row r="42" spans="1:51" x14ac:dyDescent="0.25">
      <c r="A42" s="18" t="s">
        <v>74</v>
      </c>
      <c r="B42" s="19" t="s">
        <v>75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2440170.2999999998</v>
      </c>
      <c r="AY42" s="20">
        <v>3438144.58</v>
      </c>
    </row>
    <row r="43" spans="1:51" x14ac:dyDescent="0.25">
      <c r="A43" s="18" t="s">
        <v>76</v>
      </c>
      <c r="B43" s="19" t="s">
        <v>77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57740.67</v>
      </c>
      <c r="AY43" s="20">
        <v>34392.58</v>
      </c>
    </row>
    <row r="44" spans="1:51" x14ac:dyDescent="0.25">
      <c r="A44" s="18" t="s">
        <v>78</v>
      </c>
      <c r="B44" s="19" t="s">
        <v>79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984515.52</v>
      </c>
      <c r="AY44" s="20">
        <v>1126252.3600000001</v>
      </c>
    </row>
    <row r="45" spans="1:51" x14ac:dyDescent="0.25">
      <c r="A45" s="18" t="s">
        <v>80</v>
      </c>
      <c r="B45" s="19" t="s">
        <v>81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182448</v>
      </c>
      <c r="AY45" s="20">
        <v>209960</v>
      </c>
    </row>
    <row r="46" spans="1:51" x14ac:dyDescent="0.25">
      <c r="A46" s="10" t="s">
        <v>82</v>
      </c>
      <c r="B46" s="16" t="s">
        <v>83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84</v>
      </c>
      <c r="B47" s="16" t="s">
        <v>85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30215593.82</v>
      </c>
      <c r="AY47" s="17">
        <f>SUM(AY48:AY61)</f>
        <v>44748935.68</v>
      </c>
    </row>
    <row r="48" spans="1:51" x14ac:dyDescent="0.25">
      <c r="A48" s="18" t="s">
        <v>86</v>
      </c>
      <c r="B48" s="19" t="s">
        <v>87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3192016.21</v>
      </c>
      <c r="AY48" s="20">
        <v>2708046.98</v>
      </c>
    </row>
    <row r="49" spans="1:51" x14ac:dyDescent="0.25">
      <c r="A49" s="18" t="s">
        <v>88</v>
      </c>
      <c r="B49" s="19" t="s">
        <v>89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760954.21</v>
      </c>
      <c r="AY49" s="20">
        <v>581420.29</v>
      </c>
    </row>
    <row r="50" spans="1:51" x14ac:dyDescent="0.25">
      <c r="A50" s="18" t="s">
        <v>90</v>
      </c>
      <c r="B50" s="19" t="s">
        <v>91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2795712.75</v>
      </c>
      <c r="AY50" s="20">
        <v>7915812.1200000001</v>
      </c>
    </row>
    <row r="51" spans="1:51" x14ac:dyDescent="0.25">
      <c r="A51" s="18" t="s">
        <v>92</v>
      </c>
      <c r="B51" s="19" t="s">
        <v>93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25">
      <c r="A52" s="18" t="s">
        <v>94</v>
      </c>
      <c r="B52" s="19" t="s">
        <v>95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476230.07</v>
      </c>
      <c r="AY52" s="20">
        <v>451348.36</v>
      </c>
    </row>
    <row r="53" spans="1:51" x14ac:dyDescent="0.25">
      <c r="A53" s="18" t="s">
        <v>96</v>
      </c>
      <c r="B53" s="19" t="s">
        <v>97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3104862.66</v>
      </c>
      <c r="AY53" s="20">
        <v>12415832.65</v>
      </c>
    </row>
    <row r="54" spans="1:51" x14ac:dyDescent="0.25">
      <c r="A54" s="18" t="s">
        <v>98</v>
      </c>
      <c r="B54" s="19" t="s">
        <v>99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0</v>
      </c>
      <c r="AY54" s="20">
        <v>0</v>
      </c>
    </row>
    <row r="55" spans="1:51" x14ac:dyDescent="0.25">
      <c r="A55" s="18" t="s">
        <v>100</v>
      </c>
      <c r="B55" s="19" t="s">
        <v>101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2411200.9</v>
      </c>
      <c r="AY55" s="20">
        <v>3822196.49</v>
      </c>
    </row>
    <row r="56" spans="1:51" x14ac:dyDescent="0.25">
      <c r="A56" s="18" t="s">
        <v>102</v>
      </c>
      <c r="B56" s="19" t="s">
        <v>103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45646.83</v>
      </c>
      <c r="AY56" s="20">
        <v>40835.71</v>
      </c>
    </row>
    <row r="57" spans="1:51" x14ac:dyDescent="0.25">
      <c r="A57" s="18" t="s">
        <v>104</v>
      </c>
      <c r="B57" s="19" t="s">
        <v>105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15280806.34</v>
      </c>
      <c r="AY57" s="20">
        <v>14498413.050000001</v>
      </c>
    </row>
    <row r="58" spans="1:51" x14ac:dyDescent="0.25">
      <c r="A58" s="18" t="s">
        <v>106</v>
      </c>
      <c r="B58" s="19" t="s">
        <v>107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447225.54</v>
      </c>
      <c r="AY58" s="20">
        <v>422088.64</v>
      </c>
    </row>
    <row r="59" spans="1:51" x14ac:dyDescent="0.25">
      <c r="A59" s="18" t="s">
        <v>108</v>
      </c>
      <c r="B59" s="19" t="s">
        <v>109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155815</v>
      </c>
      <c r="AY59" s="20">
        <v>135458.32999999999</v>
      </c>
    </row>
    <row r="60" spans="1:51" x14ac:dyDescent="0.25">
      <c r="A60" s="18" t="s">
        <v>110</v>
      </c>
      <c r="B60" s="19" t="s">
        <v>111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1007468.19</v>
      </c>
      <c r="AY60" s="20">
        <v>1234049.1599999999</v>
      </c>
    </row>
    <row r="61" spans="1:51" x14ac:dyDescent="0.25">
      <c r="A61" s="18" t="s">
        <v>112</v>
      </c>
      <c r="B61" s="19" t="s">
        <v>113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537655.12</v>
      </c>
      <c r="AY61" s="20">
        <v>523433.9</v>
      </c>
    </row>
    <row r="62" spans="1:51" x14ac:dyDescent="0.25">
      <c r="A62" s="10" t="s">
        <v>114</v>
      </c>
      <c r="B62" s="16" t="s">
        <v>115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1731600.5</v>
      </c>
      <c r="AY62" s="17">
        <f>SUM(AY63:AY67)</f>
        <v>538630.72</v>
      </c>
    </row>
    <row r="63" spans="1:51" x14ac:dyDescent="0.25">
      <c r="A63" s="18" t="s">
        <v>116</v>
      </c>
      <c r="B63" s="19" t="s">
        <v>32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482091.84</v>
      </c>
      <c r="AY63" s="20">
        <v>448971.95</v>
      </c>
    </row>
    <row r="64" spans="1:51" x14ac:dyDescent="0.25">
      <c r="A64" s="18" t="s">
        <v>117</v>
      </c>
      <c r="B64" s="19" t="s">
        <v>34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118</v>
      </c>
      <c r="B65" s="19" t="s">
        <v>36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1186270.67</v>
      </c>
      <c r="AY65" s="20">
        <v>29180.52</v>
      </c>
    </row>
    <row r="66" spans="1:51" x14ac:dyDescent="0.25">
      <c r="A66" s="18" t="s">
        <v>119</v>
      </c>
      <c r="B66" s="19" t="s">
        <v>38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63237.99</v>
      </c>
      <c r="AY66" s="20">
        <v>60478.25</v>
      </c>
    </row>
    <row r="67" spans="1:51" x14ac:dyDescent="0.25">
      <c r="A67" s="18" t="s">
        <v>120</v>
      </c>
      <c r="B67" s="19" t="s">
        <v>40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121</v>
      </c>
      <c r="B68" s="16" t="s">
        <v>122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123</v>
      </c>
      <c r="B69" s="19" t="s">
        <v>124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125</v>
      </c>
      <c r="B70" s="16" t="s">
        <v>126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181685.66</v>
      </c>
      <c r="AY70" s="17">
        <f>SUM(AY71)</f>
        <v>159926.57999999999</v>
      </c>
    </row>
    <row r="71" spans="1:51" x14ac:dyDescent="0.25">
      <c r="A71" s="18" t="s">
        <v>127</v>
      </c>
      <c r="B71" s="19" t="s">
        <v>128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181685.66</v>
      </c>
      <c r="AY71" s="20">
        <v>159926.57999999999</v>
      </c>
    </row>
    <row r="72" spans="1:51" x14ac:dyDescent="0.25">
      <c r="A72" s="10" t="s">
        <v>129</v>
      </c>
      <c r="B72" s="21" t="s">
        <v>130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2670312.04</v>
      </c>
      <c r="AY72" s="15">
        <f>AY73+AY76+AY77+AY78+AY80</f>
        <v>1349609.89</v>
      </c>
    </row>
    <row r="73" spans="1:51" x14ac:dyDescent="0.25">
      <c r="A73" s="10" t="s">
        <v>131</v>
      </c>
      <c r="B73" s="16" t="s">
        <v>132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2670312.04</v>
      </c>
      <c r="AY73" s="17">
        <f>SUM(AY74:AY75)</f>
        <v>1349609.89</v>
      </c>
    </row>
    <row r="74" spans="1:51" x14ac:dyDescent="0.25">
      <c r="A74" s="18" t="s">
        <v>133</v>
      </c>
      <c r="B74" s="19" t="s">
        <v>134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111320</v>
      </c>
      <c r="AY74" s="20">
        <v>24575</v>
      </c>
    </row>
    <row r="75" spans="1:51" x14ac:dyDescent="0.25">
      <c r="A75" s="18" t="s">
        <v>135</v>
      </c>
      <c r="B75" s="19" t="s">
        <v>136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2558992.04</v>
      </c>
      <c r="AY75" s="20">
        <v>1325034.8899999999</v>
      </c>
    </row>
    <row r="76" spans="1:51" x14ac:dyDescent="0.25">
      <c r="A76" s="10" t="s">
        <v>137</v>
      </c>
      <c r="B76" s="16" t="s">
        <v>138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139</v>
      </c>
      <c r="B77" s="16" t="s">
        <v>140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141</v>
      </c>
      <c r="B78" s="16" t="s">
        <v>142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143</v>
      </c>
      <c r="B79" s="23" t="s">
        <v>144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145</v>
      </c>
      <c r="B80" s="16" t="s">
        <v>146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147</v>
      </c>
      <c r="B81" s="21" t="s">
        <v>148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1010334.96</v>
      </c>
      <c r="AY81" s="15">
        <f>AY82+AY83+AY85+AY87+AY89+AY91+AY93+AY94+AY100</f>
        <v>202764.29</v>
      </c>
    </row>
    <row r="82" spans="1:51" x14ac:dyDescent="0.25">
      <c r="A82" s="10" t="s">
        <v>149</v>
      </c>
      <c r="B82" s="16" t="s">
        <v>150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151</v>
      </c>
      <c r="B83" s="16" t="s">
        <v>152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153</v>
      </c>
      <c r="B84" s="23" t="s">
        <v>36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154</v>
      </c>
      <c r="B85" s="16" t="s">
        <v>155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0</v>
      </c>
    </row>
    <row r="86" spans="1:51" x14ac:dyDescent="0.25">
      <c r="A86" s="18" t="s">
        <v>156</v>
      </c>
      <c r="B86" s="23" t="s">
        <v>157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0</v>
      </c>
    </row>
    <row r="87" spans="1:51" x14ac:dyDescent="0.25">
      <c r="A87" s="10" t="s">
        <v>158</v>
      </c>
      <c r="B87" s="16" t="s">
        <v>159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160</v>
      </c>
      <c r="B88" s="23" t="s">
        <v>161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162</v>
      </c>
      <c r="B89" s="16" t="s">
        <v>163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25">
      <c r="A90" s="18" t="s">
        <v>160</v>
      </c>
      <c r="B90" s="23" t="s">
        <v>164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25">
      <c r="A91" s="10" t="s">
        <v>165</v>
      </c>
      <c r="B91" s="16" t="s">
        <v>166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25">
      <c r="A92" s="18" t="s">
        <v>160</v>
      </c>
      <c r="B92" s="23" t="s">
        <v>167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25">
      <c r="A93" s="10" t="s">
        <v>168</v>
      </c>
      <c r="B93" s="16" t="s">
        <v>169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170</v>
      </c>
      <c r="B94" s="16" t="s">
        <v>171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172</v>
      </c>
      <c r="B95" s="23" t="s">
        <v>32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173</v>
      </c>
      <c r="B96" s="23" t="s">
        <v>34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174</v>
      </c>
      <c r="B97" s="23" t="s">
        <v>36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175</v>
      </c>
      <c r="B98" s="23" t="s">
        <v>38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176</v>
      </c>
      <c r="B99" s="23" t="s">
        <v>40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177</v>
      </c>
      <c r="B100" s="16" t="s">
        <v>178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1010334.96</v>
      </c>
      <c r="AY100" s="17">
        <f>SUM(AY101)</f>
        <v>202764.29</v>
      </c>
    </row>
    <row r="101" spans="1:51" x14ac:dyDescent="0.25">
      <c r="A101" s="18" t="s">
        <v>179</v>
      </c>
      <c r="B101" s="23" t="s">
        <v>180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1010334.96</v>
      </c>
      <c r="AY101" s="20">
        <v>202764.29</v>
      </c>
    </row>
    <row r="102" spans="1:51" x14ac:dyDescent="0.25">
      <c r="A102" s="10" t="s">
        <v>181</v>
      </c>
      <c r="B102" s="21" t="s">
        <v>182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183</v>
      </c>
      <c r="B103" s="16" t="s">
        <v>184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185</v>
      </c>
      <c r="B104" s="19" t="s">
        <v>186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187</v>
      </c>
      <c r="B105" s="16" t="s">
        <v>188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189</v>
      </c>
      <c r="B106" s="16" t="s">
        <v>190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191</v>
      </c>
      <c r="B107" s="19" t="s">
        <v>192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193</v>
      </c>
      <c r="B108" s="16" t="s">
        <v>194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195</v>
      </c>
      <c r="B109" s="16" t="s">
        <v>196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197</v>
      </c>
      <c r="B110" s="16" t="s">
        <v>198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199</v>
      </c>
      <c r="B111" s="16" t="s">
        <v>200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201</v>
      </c>
      <c r="B112" s="19" t="s">
        <v>202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1" x14ac:dyDescent="0.25">
      <c r="A113" s="10" t="s">
        <v>203</v>
      </c>
      <c r="B113" s="16" t="s">
        <v>204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1" x14ac:dyDescent="0.25">
      <c r="A114" s="10" t="s">
        <v>205</v>
      </c>
      <c r="B114" s="21" t="s">
        <v>206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SUM(AX115:AX116)</f>
        <v>0</v>
      </c>
      <c r="AY114" s="15">
        <f>SUM(AY115:AY116)</f>
        <v>0</v>
      </c>
    </row>
    <row r="115" spans="1:51" x14ac:dyDescent="0.25">
      <c r="A115" s="10" t="s">
        <v>207</v>
      </c>
      <c r="B115" s="16" t="s">
        <v>208</v>
      </c>
      <c r="C115" s="16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17">
        <v>0</v>
      </c>
      <c r="AY115" s="17">
        <v>0</v>
      </c>
    </row>
    <row r="116" spans="1:51" ht="12.75" customHeight="1" x14ac:dyDescent="0.25">
      <c r="A116" s="10" t="s">
        <v>209</v>
      </c>
      <c r="B116" s="16" t="s">
        <v>210</v>
      </c>
      <c r="C116" s="16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17">
        <v>0</v>
      </c>
      <c r="AY116" s="17">
        <v>0</v>
      </c>
    </row>
    <row r="117" spans="1:51" ht="15.75" x14ac:dyDescent="0.25">
      <c r="A117" s="10" t="s">
        <v>211</v>
      </c>
      <c r="B117" s="24" t="s">
        <v>212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122661833.34</v>
      </c>
      <c r="AY117" s="13">
        <f>AY118+AY149</f>
        <v>152523313.69000003</v>
      </c>
    </row>
    <row r="118" spans="1:51" x14ac:dyDescent="0.25">
      <c r="A118" s="10" t="s">
        <v>213</v>
      </c>
      <c r="B118" s="21" t="s">
        <v>214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122661833.34</v>
      </c>
      <c r="AY118" s="15">
        <f>AY119+AY132+AY135+AY140+AY146</f>
        <v>152523313.69000003</v>
      </c>
    </row>
    <row r="119" spans="1:51" x14ac:dyDescent="0.25">
      <c r="A119" s="10" t="s">
        <v>215</v>
      </c>
      <c r="B119" s="16" t="s">
        <v>216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78158355.929999992</v>
      </c>
      <c r="AY119" s="17">
        <f>SUM(AY120:AY131)</f>
        <v>82499261.510000005</v>
      </c>
    </row>
    <row r="120" spans="1:51" x14ac:dyDescent="0.25">
      <c r="A120" s="18" t="s">
        <v>217</v>
      </c>
      <c r="B120" s="19" t="s">
        <v>218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47726039.049999997</v>
      </c>
      <c r="AY120" s="20">
        <v>52508087.420000002</v>
      </c>
    </row>
    <row r="121" spans="1:51" x14ac:dyDescent="0.25">
      <c r="A121" s="18" t="s">
        <v>219</v>
      </c>
      <c r="B121" s="19" t="s">
        <v>220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12080525.9</v>
      </c>
      <c r="AY121" s="20">
        <v>10296925.539999999</v>
      </c>
    </row>
    <row r="122" spans="1:51" x14ac:dyDescent="0.25">
      <c r="A122" s="18" t="s">
        <v>221</v>
      </c>
      <c r="B122" s="19" t="s">
        <v>222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3122882.24</v>
      </c>
      <c r="AY122" s="20">
        <v>3420665.21</v>
      </c>
    </row>
    <row r="123" spans="1:51" x14ac:dyDescent="0.25">
      <c r="A123" s="18" t="s">
        <v>223</v>
      </c>
      <c r="B123" s="19" t="s">
        <v>224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185387.94</v>
      </c>
      <c r="AY123" s="20">
        <v>983836.92</v>
      </c>
    </row>
    <row r="124" spans="1:51" x14ac:dyDescent="0.25">
      <c r="A124" s="18" t="s">
        <v>225</v>
      </c>
      <c r="B124" s="19" t="s">
        <v>226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1" x14ac:dyDescent="0.25">
      <c r="A125" s="18" t="s">
        <v>227</v>
      </c>
      <c r="B125" s="19" t="s">
        <v>228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1241609.95</v>
      </c>
      <c r="AY125" s="20">
        <v>1479868.03</v>
      </c>
    </row>
    <row r="126" spans="1:51" x14ac:dyDescent="0.25">
      <c r="A126" s="18" t="s">
        <v>229</v>
      </c>
      <c r="B126" s="19" t="s">
        <v>230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1" x14ac:dyDescent="0.25">
      <c r="A127" s="18" t="s">
        <v>231</v>
      </c>
      <c r="B127" s="19" t="s">
        <v>232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1" x14ac:dyDescent="0.25">
      <c r="A128" s="18" t="s">
        <v>233</v>
      </c>
      <c r="B128" s="19" t="s">
        <v>234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1080349.43</v>
      </c>
      <c r="AY128" s="20">
        <v>1426316.94</v>
      </c>
    </row>
    <row r="129" spans="1:51" x14ac:dyDescent="0.25">
      <c r="A129" s="18" t="s">
        <v>235</v>
      </c>
      <c r="B129" s="19" t="s">
        <v>236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6017547</v>
      </c>
      <c r="AY129" s="20">
        <v>4588043.6500000004</v>
      </c>
    </row>
    <row r="130" spans="1:51" x14ac:dyDescent="0.25">
      <c r="A130" s="18" t="s">
        <v>237</v>
      </c>
      <c r="B130" s="19" t="s">
        <v>238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239</v>
      </c>
      <c r="B131" s="19" t="s">
        <v>240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6704014.4199999999</v>
      </c>
      <c r="AY131" s="20">
        <v>7795517.7999999998</v>
      </c>
    </row>
    <row r="132" spans="1:51" x14ac:dyDescent="0.25">
      <c r="A132" s="10" t="s">
        <v>241</v>
      </c>
      <c r="B132" s="16" t="s">
        <v>242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40432047.760000005</v>
      </c>
      <c r="AY132" s="17">
        <f>SUM(AY133:AY134)</f>
        <v>46243615.210000001</v>
      </c>
    </row>
    <row r="133" spans="1:51" x14ac:dyDescent="0.25">
      <c r="A133" s="18" t="s">
        <v>243</v>
      </c>
      <c r="B133" s="19" t="s">
        <v>244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14067994.890000001</v>
      </c>
      <c r="AY133" s="20">
        <v>14868603.460000001</v>
      </c>
    </row>
    <row r="134" spans="1:51" x14ac:dyDescent="0.25">
      <c r="A134" s="18" t="s">
        <v>245</v>
      </c>
      <c r="B134" s="19" t="s">
        <v>246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26364052.870000001</v>
      </c>
      <c r="AY134" s="20">
        <v>31375011.75</v>
      </c>
    </row>
    <row r="135" spans="1:51" x14ac:dyDescent="0.25">
      <c r="A135" s="10" t="s">
        <v>247</v>
      </c>
      <c r="B135" s="16" t="s">
        <v>248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1773100</v>
      </c>
      <c r="AY135" s="17">
        <f>SUM(AY136:AY139)</f>
        <v>21277854.390000001</v>
      </c>
    </row>
    <row r="136" spans="1:51" x14ac:dyDescent="0.25">
      <c r="A136" s="18" t="s">
        <v>249</v>
      </c>
      <c r="B136" s="19" t="s">
        <v>250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251</v>
      </c>
      <c r="B137" s="19" t="s">
        <v>252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253</v>
      </c>
      <c r="B138" s="19" t="s">
        <v>254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255</v>
      </c>
      <c r="B139" s="19" t="s">
        <v>256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1773100</v>
      </c>
      <c r="AY139" s="20">
        <v>21277854.390000001</v>
      </c>
    </row>
    <row r="140" spans="1:51" x14ac:dyDescent="0.25">
      <c r="A140" s="10" t="s">
        <v>257</v>
      </c>
      <c r="B140" s="16" t="s">
        <v>258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2298329.65</v>
      </c>
      <c r="AY140" s="17">
        <f>SUM(AY141:AY145)</f>
        <v>2502582.58</v>
      </c>
    </row>
    <row r="141" spans="1:51" x14ac:dyDescent="0.25">
      <c r="A141" s="18" t="s">
        <v>259</v>
      </c>
      <c r="B141" s="19" t="s">
        <v>260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19.21</v>
      </c>
      <c r="AY141" s="20">
        <v>1096.99</v>
      </c>
    </row>
    <row r="142" spans="1:51" x14ac:dyDescent="0.25">
      <c r="A142" s="18" t="s">
        <v>261</v>
      </c>
      <c r="B142" s="19" t="s">
        <v>262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212091.82</v>
      </c>
      <c r="AY142" s="20">
        <v>272229</v>
      </c>
    </row>
    <row r="143" spans="1:51" x14ac:dyDescent="0.25">
      <c r="A143" s="18" t="s">
        <v>263</v>
      </c>
      <c r="B143" s="19" t="s">
        <v>264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1259979.9099999999</v>
      </c>
      <c r="AY143" s="20">
        <v>1305634.8600000001</v>
      </c>
    </row>
    <row r="144" spans="1:51" x14ac:dyDescent="0.25">
      <c r="A144" s="18" t="s">
        <v>265</v>
      </c>
      <c r="B144" s="19" t="s">
        <v>266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267</v>
      </c>
      <c r="B145" s="19" t="s">
        <v>268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826238.71</v>
      </c>
      <c r="AY145" s="20">
        <v>923621.73</v>
      </c>
    </row>
    <row r="146" spans="1:51" x14ac:dyDescent="0.25">
      <c r="A146" s="10" t="s">
        <v>269</v>
      </c>
      <c r="B146" s="16" t="s">
        <v>270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271</v>
      </c>
      <c r="B147" s="19" t="s">
        <v>272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273</v>
      </c>
      <c r="B148" s="19" t="s">
        <v>274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275</v>
      </c>
      <c r="B149" s="21" t="s">
        <v>276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277</v>
      </c>
      <c r="B150" s="16" t="s">
        <v>278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279</v>
      </c>
      <c r="B151" s="19" t="s">
        <v>280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281</v>
      </c>
      <c r="B152" s="16" t="s">
        <v>282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283</v>
      </c>
      <c r="B153" s="16" t="s">
        <v>284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285</v>
      </c>
      <c r="B154" s="19" t="s">
        <v>286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287</v>
      </c>
      <c r="B155" s="16" t="s">
        <v>288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289</v>
      </c>
      <c r="B156" s="16" t="s">
        <v>290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291</v>
      </c>
      <c r="B157" s="19" t="s">
        <v>292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293</v>
      </c>
      <c r="B158" s="16" t="s">
        <v>294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295</v>
      </c>
      <c r="B159" s="16" t="s">
        <v>296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297</v>
      </c>
      <c r="B160" s="19" t="s">
        <v>298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299</v>
      </c>
      <c r="B161" s="24" t="s">
        <v>300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44948.03</v>
      </c>
      <c r="AY161" s="13">
        <f>AY162+AY165+AY171+AY173+AY175</f>
        <v>53.49</v>
      </c>
    </row>
    <row r="162" spans="1:52" x14ac:dyDescent="0.25">
      <c r="A162" s="10" t="s">
        <v>301</v>
      </c>
      <c r="B162" s="21" t="s">
        <v>302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53.49</v>
      </c>
    </row>
    <row r="163" spans="1:52" x14ac:dyDescent="0.25">
      <c r="A163" s="10" t="s">
        <v>303</v>
      </c>
      <c r="B163" s="16" t="s">
        <v>304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305</v>
      </c>
      <c r="B164" s="16" t="s">
        <v>306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53.49</v>
      </c>
      <c r="AZ164" s="25"/>
    </row>
    <row r="165" spans="1:52" x14ac:dyDescent="0.25">
      <c r="A165" s="10" t="s">
        <v>307</v>
      </c>
      <c r="B165" s="21" t="s">
        <v>308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309</v>
      </c>
      <c r="B166" s="16" t="s">
        <v>310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311</v>
      </c>
      <c r="B167" s="16" t="s">
        <v>312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313</v>
      </c>
      <c r="B168" s="16" t="s">
        <v>314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315</v>
      </c>
      <c r="B169" s="16" t="s">
        <v>316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317</v>
      </c>
      <c r="B170" s="16" t="s">
        <v>318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319</v>
      </c>
      <c r="B171" s="21" t="s">
        <v>320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321</v>
      </c>
      <c r="B172" s="16" t="s">
        <v>322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323</v>
      </c>
      <c r="B173" s="21" t="s">
        <v>324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325</v>
      </c>
      <c r="B174" s="16" t="s">
        <v>326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327</v>
      </c>
      <c r="B175" s="21" t="s">
        <v>328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44948.03</v>
      </c>
      <c r="AY175" s="15">
        <f>SUM(AY176:AY183)</f>
        <v>0</v>
      </c>
      <c r="AZ175" s="25"/>
    </row>
    <row r="176" spans="1:52" x14ac:dyDescent="0.25">
      <c r="A176" s="10" t="s">
        <v>329</v>
      </c>
      <c r="B176" s="16" t="s">
        <v>330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331</v>
      </c>
      <c r="B177" s="16" t="s">
        <v>332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333</v>
      </c>
      <c r="B178" s="16" t="s">
        <v>334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335</v>
      </c>
      <c r="B179" s="16" t="s">
        <v>336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337</v>
      </c>
      <c r="B180" s="16" t="s">
        <v>338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339</v>
      </c>
      <c r="B181" s="16" t="s">
        <v>340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341</v>
      </c>
      <c r="B182" s="16" t="s">
        <v>342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343</v>
      </c>
      <c r="B183" s="16" t="s">
        <v>344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44948.03</v>
      </c>
      <c r="AY183" s="26">
        <v>0</v>
      </c>
      <c r="AZ183" s="25"/>
    </row>
    <row r="184" spans="1:52" ht="15.75" x14ac:dyDescent="0.25">
      <c r="A184" s="18"/>
      <c r="B184" s="49" t="s">
        <v>345</v>
      </c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27">
        <f>AX7+AX117+AX161</f>
        <v>201419095.51000002</v>
      </c>
      <c r="AY184" s="27">
        <f>AY7+AY117+AY161</f>
        <v>248344835.12000003</v>
      </c>
    </row>
    <row r="185" spans="1:52" ht="18.75" x14ac:dyDescent="0.25">
      <c r="A185" s="10" t="s">
        <v>346</v>
      </c>
      <c r="B185" s="28" t="s">
        <v>347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348</v>
      </c>
      <c r="B186" s="24" t="s">
        <v>349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128150789.15000001</v>
      </c>
      <c r="AY186" s="13">
        <f>AY187+AY222+AY287</f>
        <v>165675966.31999999</v>
      </c>
    </row>
    <row r="187" spans="1:52" x14ac:dyDescent="0.25">
      <c r="A187" s="10" t="s">
        <v>350</v>
      </c>
      <c r="B187" s="21" t="s">
        <v>351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53156397.810000002</v>
      </c>
      <c r="AY187" s="15">
        <f>AY188+AY193+AY198+AY207+AY212+AY219</f>
        <v>77633449.579999998</v>
      </c>
    </row>
    <row r="188" spans="1:52" x14ac:dyDescent="0.25">
      <c r="A188" s="10" t="s">
        <v>352</v>
      </c>
      <c r="B188" s="16" t="s">
        <v>353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29814618</v>
      </c>
      <c r="AY188" s="17">
        <f>SUM(AY189:AY192)</f>
        <v>38535513</v>
      </c>
    </row>
    <row r="189" spans="1:52" x14ac:dyDescent="0.25">
      <c r="A189" s="18" t="s">
        <v>354</v>
      </c>
      <c r="B189" s="19" t="s">
        <v>355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2189252</v>
      </c>
      <c r="AY189" s="20">
        <v>2458563</v>
      </c>
    </row>
    <row r="190" spans="1:52" x14ac:dyDescent="0.25">
      <c r="A190" s="18" t="s">
        <v>356</v>
      </c>
      <c r="B190" s="19" t="s">
        <v>357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358</v>
      </c>
      <c r="B191" s="19" t="s">
        <v>359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27625366</v>
      </c>
      <c r="AY191" s="20">
        <v>36076950</v>
      </c>
    </row>
    <row r="192" spans="1:52" x14ac:dyDescent="0.25">
      <c r="A192" s="18" t="s">
        <v>360</v>
      </c>
      <c r="B192" s="19" t="s">
        <v>361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362</v>
      </c>
      <c r="B193" s="16" t="s">
        <v>363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20419044.5</v>
      </c>
      <c r="AY193" s="17">
        <f>SUM(AY194:AY197)</f>
        <v>26640847.32</v>
      </c>
    </row>
    <row r="194" spans="1:51" x14ac:dyDescent="0.25">
      <c r="A194" s="18" t="s">
        <v>364</v>
      </c>
      <c r="B194" s="19" t="s">
        <v>365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2556236.5</v>
      </c>
      <c r="AY194" s="20">
        <v>650078.31999999995</v>
      </c>
    </row>
    <row r="195" spans="1:51" x14ac:dyDescent="0.25">
      <c r="A195" s="18" t="s">
        <v>366</v>
      </c>
      <c r="B195" s="19" t="s">
        <v>367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17862808</v>
      </c>
      <c r="AY195" s="20">
        <v>25990769</v>
      </c>
    </row>
    <row r="196" spans="1:51" x14ac:dyDescent="0.25">
      <c r="A196" s="18" t="s">
        <v>368</v>
      </c>
      <c r="B196" s="19" t="s">
        <v>369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370</v>
      </c>
      <c r="B197" s="19" t="s">
        <v>371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372</v>
      </c>
      <c r="B198" s="16" t="s">
        <v>373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1362999.18</v>
      </c>
      <c r="AY198" s="17">
        <f>SUM(AY199:AY206)</f>
        <v>9678321.3000000007</v>
      </c>
    </row>
    <row r="199" spans="1:51" x14ac:dyDescent="0.25">
      <c r="A199" s="18" t="s">
        <v>374</v>
      </c>
      <c r="B199" s="19" t="s">
        <v>375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0</v>
      </c>
      <c r="AY199" s="20">
        <v>0</v>
      </c>
    </row>
    <row r="200" spans="1:51" x14ac:dyDescent="0.25">
      <c r="A200" s="18" t="s">
        <v>376</v>
      </c>
      <c r="B200" s="19" t="s">
        <v>377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91123</v>
      </c>
      <c r="AY200" s="20">
        <v>7536014</v>
      </c>
    </row>
    <row r="201" spans="1:51" x14ac:dyDescent="0.25">
      <c r="A201" s="18" t="s">
        <v>378</v>
      </c>
      <c r="B201" s="19" t="s">
        <v>379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1271876.18</v>
      </c>
      <c r="AY201" s="20">
        <v>2142307.2999999998</v>
      </c>
    </row>
    <row r="202" spans="1:51" x14ac:dyDescent="0.25">
      <c r="A202" s="18" t="s">
        <v>380</v>
      </c>
      <c r="B202" s="19" t="s">
        <v>381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382</v>
      </c>
      <c r="B203" s="19" t="s">
        <v>383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384</v>
      </c>
      <c r="B204" s="19" t="s">
        <v>385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386</v>
      </c>
      <c r="B205" s="19" t="s">
        <v>387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388</v>
      </c>
      <c r="B206" s="19" t="s">
        <v>389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390</v>
      </c>
      <c r="B207" s="16" t="s">
        <v>391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250238.66</v>
      </c>
    </row>
    <row r="208" spans="1:51" x14ac:dyDescent="0.25">
      <c r="A208" s="18" t="s">
        <v>392</v>
      </c>
      <c r="B208" s="19" t="s">
        <v>393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0</v>
      </c>
    </row>
    <row r="209" spans="1:51" x14ac:dyDescent="0.25">
      <c r="A209" s="18" t="s">
        <v>394</v>
      </c>
      <c r="B209" s="19" t="s">
        <v>395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396</v>
      </c>
      <c r="B210" s="19" t="s">
        <v>397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398</v>
      </c>
      <c r="B211" s="19" t="s">
        <v>399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250238.66</v>
      </c>
    </row>
    <row r="212" spans="1:51" x14ac:dyDescent="0.25">
      <c r="A212" s="10" t="s">
        <v>400</v>
      </c>
      <c r="B212" s="16" t="s">
        <v>401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1002972.53</v>
      </c>
      <c r="AY212" s="17">
        <f>SUM(AY213:AY218)</f>
        <v>2357772.69</v>
      </c>
    </row>
    <row r="213" spans="1:51" x14ac:dyDescent="0.25">
      <c r="A213" s="18" t="s">
        <v>402</v>
      </c>
      <c r="B213" s="19" t="s">
        <v>403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404</v>
      </c>
      <c r="B214" s="19" t="s">
        <v>157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684536.83</v>
      </c>
      <c r="AY214" s="20">
        <v>1715592.79</v>
      </c>
    </row>
    <row r="215" spans="1:51" x14ac:dyDescent="0.25">
      <c r="A215" s="18" t="s">
        <v>405</v>
      </c>
      <c r="B215" s="19" t="s">
        <v>406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407</v>
      </c>
      <c r="B216" s="19" t="s">
        <v>408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409</v>
      </c>
      <c r="B217" s="19" t="s">
        <v>410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411</v>
      </c>
      <c r="B218" s="19" t="s">
        <v>412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318435.7</v>
      </c>
      <c r="AY218" s="20">
        <v>642179.9</v>
      </c>
    </row>
    <row r="219" spans="1:51" x14ac:dyDescent="0.25">
      <c r="A219" s="10" t="s">
        <v>413</v>
      </c>
      <c r="B219" s="16" t="s">
        <v>414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556763.6</v>
      </c>
      <c r="AY219" s="17">
        <v>170756.61</v>
      </c>
    </row>
    <row r="220" spans="1:51" x14ac:dyDescent="0.25">
      <c r="A220" s="18" t="s">
        <v>415</v>
      </c>
      <c r="B220" s="19" t="s">
        <v>416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556763.6</v>
      </c>
      <c r="AY220" s="20">
        <v>170756.61</v>
      </c>
    </row>
    <row r="221" spans="1:51" x14ac:dyDescent="0.25">
      <c r="A221" s="18" t="s">
        <v>417</v>
      </c>
      <c r="B221" s="19" t="s">
        <v>418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419</v>
      </c>
      <c r="B222" s="21" t="s">
        <v>420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31300454.5</v>
      </c>
      <c r="AY222" s="15">
        <f>AY223+AY232+AY236+AY246+AY256+AY264+AY267+AY273+AY277</f>
        <v>40597609.969999999</v>
      </c>
    </row>
    <row r="223" spans="1:51" x14ac:dyDescent="0.25">
      <c r="A223" s="10" t="s">
        <v>421</v>
      </c>
      <c r="B223" s="16" t="s">
        <v>422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1874660.02</v>
      </c>
      <c r="AY223" s="17">
        <f>SUM(AY224:AY231)</f>
        <v>2325144.6</v>
      </c>
    </row>
    <row r="224" spans="1:51" x14ac:dyDescent="0.25">
      <c r="A224" s="18" t="s">
        <v>423</v>
      </c>
      <c r="B224" s="19" t="s">
        <v>424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1007170.17</v>
      </c>
      <c r="AY224" s="20">
        <v>810859.84</v>
      </c>
    </row>
    <row r="225" spans="1:51" x14ac:dyDescent="0.25">
      <c r="A225" s="18" t="s">
        <v>425</v>
      </c>
      <c r="B225" s="19" t="s">
        <v>426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87925.85</v>
      </c>
      <c r="AY225" s="20">
        <v>138105.16</v>
      </c>
    </row>
    <row r="226" spans="1:51" x14ac:dyDescent="0.25">
      <c r="A226" s="18" t="s">
        <v>427</v>
      </c>
      <c r="B226" s="19" t="s">
        <v>428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52050</v>
      </c>
      <c r="AY226" s="20">
        <v>144046</v>
      </c>
    </row>
    <row r="227" spans="1:51" x14ac:dyDescent="0.25">
      <c r="A227" s="18" t="s">
        <v>429</v>
      </c>
      <c r="B227" s="19" t="s">
        <v>430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29112</v>
      </c>
      <c r="AY227" s="20">
        <v>203479.56</v>
      </c>
    </row>
    <row r="228" spans="1:51" x14ac:dyDescent="0.25">
      <c r="A228" s="18" t="s">
        <v>431</v>
      </c>
      <c r="B228" s="19" t="s">
        <v>432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265588.24</v>
      </c>
      <c r="AY228" s="20">
        <v>658397.48</v>
      </c>
    </row>
    <row r="229" spans="1:51" x14ac:dyDescent="0.25">
      <c r="A229" s="18" t="s">
        <v>433</v>
      </c>
      <c r="B229" s="19" t="s">
        <v>434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282944.28000000003</v>
      </c>
      <c r="AY229" s="20">
        <v>209892.44</v>
      </c>
    </row>
    <row r="230" spans="1:51" x14ac:dyDescent="0.25">
      <c r="A230" s="18" t="s">
        <v>435</v>
      </c>
      <c r="B230" s="19" t="s">
        <v>436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0</v>
      </c>
      <c r="AY230" s="20">
        <v>0</v>
      </c>
    </row>
    <row r="231" spans="1:51" x14ac:dyDescent="0.25">
      <c r="A231" s="18" t="s">
        <v>437</v>
      </c>
      <c r="B231" s="19" t="s">
        <v>438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149869.48000000001</v>
      </c>
      <c r="AY231" s="20">
        <v>160364.12</v>
      </c>
    </row>
    <row r="232" spans="1:51" x14ac:dyDescent="0.25">
      <c r="A232" s="10" t="s">
        <v>439</v>
      </c>
      <c r="B232" s="16" t="s">
        <v>440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1223562.79</v>
      </c>
      <c r="AY232" s="17">
        <f>SUM(AY233:AY235)</f>
        <v>1305295.17</v>
      </c>
    </row>
    <row r="233" spans="1:51" x14ac:dyDescent="0.25">
      <c r="A233" s="18" t="s">
        <v>441</v>
      </c>
      <c r="B233" s="19" t="s">
        <v>442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1181574.92</v>
      </c>
      <c r="AY233" s="20">
        <v>1259979.5</v>
      </c>
    </row>
    <row r="234" spans="1:51" x14ac:dyDescent="0.25">
      <c r="A234" s="18" t="s">
        <v>443</v>
      </c>
      <c r="B234" s="19" t="s">
        <v>444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33726.07</v>
      </c>
      <c r="AY234" s="20">
        <v>42944.92</v>
      </c>
    </row>
    <row r="235" spans="1:51" x14ac:dyDescent="0.25">
      <c r="A235" s="18" t="s">
        <v>445</v>
      </c>
      <c r="B235" s="19" t="s">
        <v>446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8261.7999999999993</v>
      </c>
      <c r="AY235" s="20">
        <v>2370.75</v>
      </c>
    </row>
    <row r="236" spans="1:51" x14ac:dyDescent="0.25">
      <c r="A236" s="10" t="s">
        <v>447</v>
      </c>
      <c r="B236" s="16" t="s">
        <v>448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449</v>
      </c>
      <c r="B237" s="19" t="s">
        <v>450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451</v>
      </c>
      <c r="B238" s="19" t="s">
        <v>452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453</v>
      </c>
      <c r="B239" s="19" t="s">
        <v>454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455</v>
      </c>
      <c r="B240" s="19" t="s">
        <v>456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457</v>
      </c>
      <c r="B241" s="19" t="s">
        <v>458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459</v>
      </c>
      <c r="B242" s="19" t="s">
        <v>460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461</v>
      </c>
      <c r="B243" s="19" t="s">
        <v>462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463</v>
      </c>
      <c r="B244" s="19" t="s">
        <v>464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465</v>
      </c>
      <c r="B245" s="19" t="s">
        <v>466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467</v>
      </c>
      <c r="B246" s="16" t="s">
        <v>468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1800713.76</v>
      </c>
      <c r="AY246" s="17">
        <f>SUM(AY247:AY255)</f>
        <v>3352044.64</v>
      </c>
    </row>
    <row r="247" spans="1:51" x14ac:dyDescent="0.25">
      <c r="A247" s="18" t="s">
        <v>469</v>
      </c>
      <c r="B247" s="19" t="s">
        <v>470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55154.71</v>
      </c>
      <c r="AY247" s="20">
        <v>105223.75</v>
      </c>
    </row>
    <row r="248" spans="1:51" x14ac:dyDescent="0.25">
      <c r="A248" s="18" t="s">
        <v>471</v>
      </c>
      <c r="B248" s="19" t="s">
        <v>472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9369.75</v>
      </c>
      <c r="AY248" s="20">
        <v>20531.28</v>
      </c>
    </row>
    <row r="249" spans="1:51" x14ac:dyDescent="0.25">
      <c r="A249" s="18" t="s">
        <v>473</v>
      </c>
      <c r="B249" s="19" t="s">
        <v>474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0</v>
      </c>
      <c r="AY249" s="20">
        <v>0</v>
      </c>
    </row>
    <row r="250" spans="1:51" x14ac:dyDescent="0.25">
      <c r="A250" s="18" t="s">
        <v>475</v>
      </c>
      <c r="B250" s="19" t="s">
        <v>476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40693.46</v>
      </c>
      <c r="AY250" s="20">
        <v>0</v>
      </c>
    </row>
    <row r="251" spans="1:51" x14ac:dyDescent="0.25">
      <c r="A251" s="18" t="s">
        <v>477</v>
      </c>
      <c r="B251" s="19" t="s">
        <v>478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0</v>
      </c>
      <c r="AY251" s="20">
        <v>0</v>
      </c>
    </row>
    <row r="252" spans="1:51" x14ac:dyDescent="0.25">
      <c r="A252" s="18" t="s">
        <v>479</v>
      </c>
      <c r="B252" s="19" t="s">
        <v>480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458052.08</v>
      </c>
      <c r="AY252" s="20">
        <v>1787381.71</v>
      </c>
    </row>
    <row r="253" spans="1:51" x14ac:dyDescent="0.25">
      <c r="A253" s="18" t="s">
        <v>481</v>
      </c>
      <c r="B253" s="19" t="s">
        <v>482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4078.05</v>
      </c>
      <c r="AY253" s="20">
        <v>28300.48</v>
      </c>
    </row>
    <row r="254" spans="1:51" x14ac:dyDescent="0.25">
      <c r="A254" s="18" t="s">
        <v>483</v>
      </c>
      <c r="B254" s="19" t="s">
        <v>484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56291.03</v>
      </c>
      <c r="AY254" s="20">
        <v>57448.57</v>
      </c>
    </row>
    <row r="255" spans="1:51" x14ac:dyDescent="0.25">
      <c r="A255" s="18" t="s">
        <v>485</v>
      </c>
      <c r="B255" s="19" t="s">
        <v>486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1177074.68</v>
      </c>
      <c r="AY255" s="20">
        <v>1353158.85</v>
      </c>
    </row>
    <row r="256" spans="1:51" x14ac:dyDescent="0.25">
      <c r="A256" s="10" t="s">
        <v>487</v>
      </c>
      <c r="B256" s="16" t="s">
        <v>488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9239354.0899999999</v>
      </c>
      <c r="AY256" s="17">
        <f>SUM(AY257:AY263)</f>
        <v>11041808.25</v>
      </c>
    </row>
    <row r="257" spans="1:51" x14ac:dyDescent="0.25">
      <c r="A257" s="18" t="s">
        <v>489</v>
      </c>
      <c r="B257" s="19" t="s">
        <v>490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0</v>
      </c>
      <c r="AY257" s="20">
        <v>0</v>
      </c>
    </row>
    <row r="258" spans="1:51" x14ac:dyDescent="0.25">
      <c r="A258" s="18" t="s">
        <v>491</v>
      </c>
      <c r="B258" s="19" t="s">
        <v>492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61327.29</v>
      </c>
      <c r="AY258" s="20">
        <v>27122</v>
      </c>
    </row>
    <row r="259" spans="1:51" x14ac:dyDescent="0.25">
      <c r="A259" s="18" t="s">
        <v>493</v>
      </c>
      <c r="B259" s="19" t="s">
        <v>494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4177748.66</v>
      </c>
      <c r="AY259" s="20">
        <v>4745312.12</v>
      </c>
    </row>
    <row r="260" spans="1:51" x14ac:dyDescent="0.25">
      <c r="A260" s="18" t="s">
        <v>495</v>
      </c>
      <c r="B260" s="19" t="s">
        <v>496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4615741.9400000004</v>
      </c>
      <c r="AY260" s="20">
        <v>6156567.9299999997</v>
      </c>
    </row>
    <row r="261" spans="1:51" x14ac:dyDescent="0.25">
      <c r="A261" s="18" t="s">
        <v>497</v>
      </c>
      <c r="B261" s="19" t="s">
        <v>498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499</v>
      </c>
      <c r="B262" s="19" t="s">
        <v>500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0</v>
      </c>
      <c r="AY262" s="20">
        <v>0</v>
      </c>
    </row>
    <row r="263" spans="1:51" x14ac:dyDescent="0.25">
      <c r="A263" s="18" t="s">
        <v>501</v>
      </c>
      <c r="B263" s="19" t="s">
        <v>502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384536.2</v>
      </c>
      <c r="AY263" s="20">
        <v>112806.2</v>
      </c>
    </row>
    <row r="264" spans="1:51" x14ac:dyDescent="0.25">
      <c r="A264" s="10" t="s">
        <v>503</v>
      </c>
      <c r="B264" s="16" t="s">
        <v>504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15181171.279999999</v>
      </c>
      <c r="AY264" s="17">
        <f>SUM(AY265:AY266)</f>
        <v>19465193.73</v>
      </c>
    </row>
    <row r="265" spans="1:51" x14ac:dyDescent="0.25">
      <c r="A265" s="18" t="s">
        <v>505</v>
      </c>
      <c r="B265" s="19" t="s">
        <v>506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15181171.279999999</v>
      </c>
      <c r="AY265" s="20">
        <v>19465193.73</v>
      </c>
    </row>
    <row r="266" spans="1:51" x14ac:dyDescent="0.25">
      <c r="A266" s="18" t="s">
        <v>507</v>
      </c>
      <c r="B266" s="19" t="s">
        <v>508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509</v>
      </c>
      <c r="B267" s="16" t="s">
        <v>510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240517.96000000002</v>
      </c>
      <c r="AY267" s="17">
        <f>SUM(AY268:AY272)</f>
        <v>92794.6</v>
      </c>
    </row>
    <row r="268" spans="1:51" x14ac:dyDescent="0.25">
      <c r="A268" s="18" t="s">
        <v>511</v>
      </c>
      <c r="B268" s="19" t="s">
        <v>512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63612.31</v>
      </c>
      <c r="AY268" s="20">
        <v>72453.600000000006</v>
      </c>
    </row>
    <row r="269" spans="1:51" x14ac:dyDescent="0.25">
      <c r="A269" s="18" t="s">
        <v>513</v>
      </c>
      <c r="B269" s="19" t="s">
        <v>514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99964.82</v>
      </c>
      <c r="AY269" s="20">
        <v>10083</v>
      </c>
    </row>
    <row r="270" spans="1:51" x14ac:dyDescent="0.25">
      <c r="A270" s="18" t="s">
        <v>515</v>
      </c>
      <c r="B270" s="19" t="s">
        <v>516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76940.83</v>
      </c>
      <c r="AY270" s="20">
        <v>10258</v>
      </c>
    </row>
    <row r="271" spans="1:51" x14ac:dyDescent="0.25">
      <c r="A271" s="18" t="s">
        <v>517</v>
      </c>
      <c r="B271" s="19" t="s">
        <v>518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0</v>
      </c>
      <c r="AY271" s="20">
        <v>0</v>
      </c>
    </row>
    <row r="272" spans="1:51" x14ac:dyDescent="0.25">
      <c r="A272" s="18" t="s">
        <v>519</v>
      </c>
      <c r="B272" s="19" t="s">
        <v>520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0</v>
      </c>
    </row>
    <row r="273" spans="1:51" x14ac:dyDescent="0.25">
      <c r="A273" s="10" t="s">
        <v>521</v>
      </c>
      <c r="B273" s="16" t="s">
        <v>522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0</v>
      </c>
    </row>
    <row r="274" spans="1:51" x14ac:dyDescent="0.25">
      <c r="A274" s="18" t="s">
        <v>523</v>
      </c>
      <c r="B274" s="19" t="s">
        <v>524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0</v>
      </c>
    </row>
    <row r="275" spans="1:51" x14ac:dyDescent="0.25">
      <c r="A275" s="18" t="s">
        <v>525</v>
      </c>
      <c r="B275" s="19" t="s">
        <v>526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0</v>
      </c>
    </row>
    <row r="276" spans="1:51" x14ac:dyDescent="0.25">
      <c r="A276" s="18" t="s">
        <v>527</v>
      </c>
      <c r="B276" s="19" t="s">
        <v>528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529</v>
      </c>
      <c r="B277" s="16" t="s">
        <v>530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1740474.5999999999</v>
      </c>
      <c r="AY277" s="17">
        <f>SUM(AY278:AY286)</f>
        <v>3015328.98</v>
      </c>
    </row>
    <row r="278" spans="1:51" x14ac:dyDescent="0.25">
      <c r="A278" s="18" t="s">
        <v>531</v>
      </c>
      <c r="B278" s="19" t="s">
        <v>532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256163.05</v>
      </c>
      <c r="AY278" s="20">
        <v>103052.12</v>
      </c>
    </row>
    <row r="279" spans="1:51" x14ac:dyDescent="0.25">
      <c r="A279" s="18" t="s">
        <v>533</v>
      </c>
      <c r="B279" s="19" t="s">
        <v>534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709942.2</v>
      </c>
      <c r="AY279" s="20">
        <v>562675.88</v>
      </c>
    </row>
    <row r="280" spans="1:51" x14ac:dyDescent="0.25">
      <c r="A280" s="18" t="s">
        <v>535</v>
      </c>
      <c r="B280" s="19" t="s">
        <v>536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392147.66</v>
      </c>
      <c r="AY280" s="20">
        <v>389060.31</v>
      </c>
    </row>
    <row r="281" spans="1:51" x14ac:dyDescent="0.25">
      <c r="A281" s="18" t="s">
        <v>537</v>
      </c>
      <c r="B281" s="19" t="s">
        <v>538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192341.6</v>
      </c>
      <c r="AY281" s="20">
        <v>55173.89</v>
      </c>
    </row>
    <row r="282" spans="1:51" x14ac:dyDescent="0.25">
      <c r="A282" s="18" t="s">
        <v>539</v>
      </c>
      <c r="B282" s="19" t="s">
        <v>540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11751.73</v>
      </c>
      <c r="AY282" s="20">
        <v>0</v>
      </c>
    </row>
    <row r="283" spans="1:51" x14ac:dyDescent="0.25">
      <c r="A283" s="18" t="s">
        <v>541</v>
      </c>
      <c r="B283" s="19" t="s">
        <v>542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111984.4</v>
      </c>
      <c r="AY283" s="20">
        <v>1727777.47</v>
      </c>
    </row>
    <row r="284" spans="1:51" x14ac:dyDescent="0.25">
      <c r="A284" s="18" t="s">
        <v>543</v>
      </c>
      <c r="B284" s="19" t="s">
        <v>544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7598</v>
      </c>
      <c r="AY284" s="20">
        <v>0</v>
      </c>
    </row>
    <row r="285" spans="1:51" x14ac:dyDescent="0.25">
      <c r="A285" s="18" t="s">
        <v>545</v>
      </c>
      <c r="B285" s="19" t="s">
        <v>546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58545.96</v>
      </c>
      <c r="AY285" s="20">
        <v>177589.31</v>
      </c>
    </row>
    <row r="286" spans="1:51" x14ac:dyDescent="0.25">
      <c r="A286" s="18" t="s">
        <v>547</v>
      </c>
      <c r="B286" s="19" t="s">
        <v>548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0</v>
      </c>
      <c r="AY286" s="20">
        <v>0</v>
      </c>
    </row>
    <row r="287" spans="1:51" x14ac:dyDescent="0.25">
      <c r="A287" s="10" t="s">
        <v>549</v>
      </c>
      <c r="B287" s="21" t="s">
        <v>550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43693936.840000004</v>
      </c>
      <c r="AY287" s="15">
        <f>AY288+AY298+AY308+AY318+AY328+AY338+AY346+AY356+AY362</f>
        <v>47444906.770000011</v>
      </c>
    </row>
    <row r="288" spans="1:51" x14ac:dyDescent="0.25">
      <c r="A288" s="10" t="s">
        <v>551</v>
      </c>
      <c r="B288" s="16" t="s">
        <v>552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16527774.470000001</v>
      </c>
      <c r="AY288" s="17">
        <v>19583847.120000001</v>
      </c>
    </row>
    <row r="289" spans="1:51" x14ac:dyDescent="0.25">
      <c r="A289" s="18" t="s">
        <v>553</v>
      </c>
      <c r="B289" s="19" t="s">
        <v>554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15989415</v>
      </c>
      <c r="AY289" s="20">
        <v>19010022.760000002</v>
      </c>
    </row>
    <row r="290" spans="1:51" x14ac:dyDescent="0.25">
      <c r="A290" s="18" t="s">
        <v>555</v>
      </c>
      <c r="B290" s="19" t="s">
        <v>556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1503</v>
      </c>
      <c r="AY290" s="20">
        <v>0</v>
      </c>
    </row>
    <row r="291" spans="1:51" x14ac:dyDescent="0.25">
      <c r="A291" s="18" t="s">
        <v>557</v>
      </c>
      <c r="B291" s="19" t="s">
        <v>558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97583.85</v>
      </c>
      <c r="AY291" s="20">
        <v>78214.2</v>
      </c>
    </row>
    <row r="292" spans="1:51" x14ac:dyDescent="0.25">
      <c r="A292" s="18" t="s">
        <v>559</v>
      </c>
      <c r="B292" s="19" t="s">
        <v>560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388998.1</v>
      </c>
      <c r="AY292" s="20">
        <v>458292.16</v>
      </c>
    </row>
    <row r="293" spans="1:51" x14ac:dyDescent="0.25">
      <c r="A293" s="18" t="s">
        <v>561</v>
      </c>
      <c r="B293" s="19" t="s">
        <v>562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0</v>
      </c>
      <c r="AY293" s="20">
        <v>0</v>
      </c>
    </row>
    <row r="294" spans="1:51" x14ac:dyDescent="0.25">
      <c r="A294" s="18" t="s">
        <v>563</v>
      </c>
      <c r="B294" s="19" t="s">
        <v>564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38496.6</v>
      </c>
      <c r="AY294" s="20">
        <v>0</v>
      </c>
    </row>
    <row r="295" spans="1:51" x14ac:dyDescent="0.25">
      <c r="A295" s="18" t="s">
        <v>565</v>
      </c>
      <c r="B295" s="19" t="s">
        <v>566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10083.299999999999</v>
      </c>
      <c r="AY295" s="20">
        <v>37318</v>
      </c>
    </row>
    <row r="296" spans="1:51" x14ac:dyDescent="0.25">
      <c r="A296" s="18" t="s">
        <v>567</v>
      </c>
      <c r="B296" s="19" t="s">
        <v>568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1694.62</v>
      </c>
      <c r="AY296" s="20">
        <v>0</v>
      </c>
    </row>
    <row r="297" spans="1:51" x14ac:dyDescent="0.25">
      <c r="A297" s="18" t="s">
        <v>569</v>
      </c>
      <c r="B297" s="19" t="s">
        <v>570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571</v>
      </c>
      <c r="B298" s="16" t="s">
        <v>572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3037877.7699999996</v>
      </c>
      <c r="AY298" s="17">
        <f>SUM(AY299:AY307)</f>
        <v>3935049.71</v>
      </c>
    </row>
    <row r="299" spans="1:51" x14ac:dyDescent="0.25">
      <c r="A299" s="18" t="s">
        <v>573</v>
      </c>
      <c r="B299" s="19" t="s">
        <v>574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0</v>
      </c>
      <c r="AY299" s="20">
        <v>0</v>
      </c>
    </row>
    <row r="300" spans="1:51" x14ac:dyDescent="0.25">
      <c r="A300" s="18" t="s">
        <v>575</v>
      </c>
      <c r="B300" s="19" t="s">
        <v>576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639130.24</v>
      </c>
      <c r="AY300" s="20">
        <v>869774.84</v>
      </c>
    </row>
    <row r="301" spans="1:51" x14ac:dyDescent="0.25">
      <c r="A301" s="18" t="s">
        <v>577</v>
      </c>
      <c r="B301" s="19" t="s">
        <v>578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204072.65</v>
      </c>
      <c r="AY301" s="20">
        <v>232821.38</v>
      </c>
    </row>
    <row r="302" spans="1:51" x14ac:dyDescent="0.25">
      <c r="A302" s="18" t="s">
        <v>579</v>
      </c>
      <c r="B302" s="19" t="s">
        <v>580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102596.41</v>
      </c>
      <c r="AY302" s="20">
        <v>129933.71</v>
      </c>
    </row>
    <row r="303" spans="1:51" x14ac:dyDescent="0.25">
      <c r="A303" s="18" t="s">
        <v>581</v>
      </c>
      <c r="B303" s="19" t="s">
        <v>582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16820</v>
      </c>
      <c r="AY303" s="20">
        <v>6380</v>
      </c>
    </row>
    <row r="304" spans="1:51" x14ac:dyDescent="0.25">
      <c r="A304" s="18" t="s">
        <v>583</v>
      </c>
      <c r="B304" s="19" t="s">
        <v>584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1662556.92</v>
      </c>
      <c r="AY304" s="20">
        <v>2073099.14</v>
      </c>
    </row>
    <row r="305" spans="1:51" x14ac:dyDescent="0.25">
      <c r="A305" s="18" t="s">
        <v>585</v>
      </c>
      <c r="B305" s="19" t="s">
        <v>586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363587.15</v>
      </c>
      <c r="AY305" s="20">
        <v>0</v>
      </c>
    </row>
    <row r="306" spans="1:51" x14ac:dyDescent="0.25">
      <c r="A306" s="18" t="s">
        <v>587</v>
      </c>
      <c r="B306" s="19" t="s">
        <v>588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589</v>
      </c>
      <c r="B307" s="19" t="s">
        <v>590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49114.400000000001</v>
      </c>
      <c r="AY307" s="20">
        <v>623040.64</v>
      </c>
    </row>
    <row r="308" spans="1:51" x14ac:dyDescent="0.25">
      <c r="A308" s="10" t="s">
        <v>591</v>
      </c>
      <c r="B308" s="16" t="s">
        <v>592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1345263.26</v>
      </c>
      <c r="AY308" s="17">
        <f>SUM(AY309:AY317)</f>
        <v>2526541.09</v>
      </c>
    </row>
    <row r="309" spans="1:51" x14ac:dyDescent="0.25">
      <c r="A309" s="18" t="s">
        <v>593</v>
      </c>
      <c r="B309" s="19" t="s">
        <v>594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950036.97</v>
      </c>
      <c r="AY309" s="20">
        <v>835200</v>
      </c>
    </row>
    <row r="310" spans="1:51" x14ac:dyDescent="0.25">
      <c r="A310" s="18" t="s">
        <v>595</v>
      </c>
      <c r="B310" s="19" t="s">
        <v>596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238517.83</v>
      </c>
      <c r="AY310" s="20">
        <v>58000</v>
      </c>
    </row>
    <row r="311" spans="1:51" x14ac:dyDescent="0.25">
      <c r="A311" s="18" t="s">
        <v>597</v>
      </c>
      <c r="B311" s="19" t="s">
        <v>598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152068.46</v>
      </c>
      <c r="AY311" s="20">
        <v>1444047.09</v>
      </c>
    </row>
    <row r="312" spans="1:51" x14ac:dyDescent="0.25">
      <c r="A312" s="18" t="s">
        <v>599</v>
      </c>
      <c r="B312" s="19" t="s">
        <v>600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4640</v>
      </c>
      <c r="AY312" s="20">
        <v>7174</v>
      </c>
    </row>
    <row r="313" spans="1:51" x14ac:dyDescent="0.25">
      <c r="A313" s="18" t="s">
        <v>601</v>
      </c>
      <c r="B313" s="19" t="s">
        <v>602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603</v>
      </c>
      <c r="B314" s="19" t="s">
        <v>604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0</v>
      </c>
      <c r="AY314" s="20">
        <v>0</v>
      </c>
    </row>
    <row r="315" spans="1:51" x14ac:dyDescent="0.25">
      <c r="A315" s="18" t="s">
        <v>605</v>
      </c>
      <c r="B315" s="19" t="s">
        <v>606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182120</v>
      </c>
    </row>
    <row r="316" spans="1:51" x14ac:dyDescent="0.25">
      <c r="A316" s="18" t="s">
        <v>607</v>
      </c>
      <c r="B316" s="19" t="s">
        <v>608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609</v>
      </c>
      <c r="B317" s="19" t="s">
        <v>610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0</v>
      </c>
      <c r="AY317" s="20">
        <v>0</v>
      </c>
    </row>
    <row r="318" spans="1:51" x14ac:dyDescent="0.25">
      <c r="A318" s="10" t="s">
        <v>611</v>
      </c>
      <c r="B318" s="16" t="s">
        <v>612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834310.09000000008</v>
      </c>
      <c r="AY318" s="17">
        <f>SUM(AY319:AY327)</f>
        <v>979809.77999999991</v>
      </c>
    </row>
    <row r="319" spans="1:51" x14ac:dyDescent="0.25">
      <c r="A319" s="18" t="s">
        <v>613</v>
      </c>
      <c r="B319" s="19" t="s">
        <v>614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240854.13</v>
      </c>
      <c r="AY319" s="20">
        <v>273602.59999999998</v>
      </c>
    </row>
    <row r="320" spans="1:51" x14ac:dyDescent="0.25">
      <c r="A320" s="18" t="s">
        <v>615</v>
      </c>
      <c r="B320" s="19" t="s">
        <v>616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617</v>
      </c>
      <c r="B321" s="19" t="s">
        <v>618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619</v>
      </c>
      <c r="B322" s="19" t="s">
        <v>620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13809.51</v>
      </c>
      <c r="AY322" s="20">
        <v>13101.33</v>
      </c>
    </row>
    <row r="323" spans="1:51" x14ac:dyDescent="0.25">
      <c r="A323" s="18" t="s">
        <v>621</v>
      </c>
      <c r="B323" s="19" t="s">
        <v>622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496280.45</v>
      </c>
      <c r="AY323" s="20">
        <v>641561.25</v>
      </c>
    </row>
    <row r="324" spans="1:51" x14ac:dyDescent="0.25">
      <c r="A324" s="18" t="s">
        <v>623</v>
      </c>
      <c r="B324" s="19" t="s">
        <v>624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625</v>
      </c>
      <c r="B325" s="19" t="s">
        <v>626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83366</v>
      </c>
      <c r="AY325" s="20">
        <v>51544.6</v>
      </c>
    </row>
    <row r="326" spans="1:51" x14ac:dyDescent="0.25">
      <c r="A326" s="18" t="s">
        <v>627</v>
      </c>
      <c r="B326" s="19" t="s">
        <v>628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629</v>
      </c>
      <c r="B327" s="19" t="s">
        <v>630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0</v>
      </c>
    </row>
    <row r="328" spans="1:51" x14ac:dyDescent="0.25">
      <c r="A328" s="10" t="s">
        <v>631</v>
      </c>
      <c r="B328" s="16" t="s">
        <v>632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19199356.390000001</v>
      </c>
      <c r="AY328" s="17">
        <f>SUM(AY329:AY337)</f>
        <v>19145941.090000004</v>
      </c>
    </row>
    <row r="329" spans="1:51" x14ac:dyDescent="0.25">
      <c r="A329" s="18" t="s">
        <v>633</v>
      </c>
      <c r="B329" s="19" t="s">
        <v>634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3671333.65</v>
      </c>
      <c r="AY329" s="20">
        <v>2810575.7</v>
      </c>
    </row>
    <row r="330" spans="1:51" x14ac:dyDescent="0.25">
      <c r="A330" s="18" t="s">
        <v>635</v>
      </c>
      <c r="B330" s="19" t="s">
        <v>636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11536</v>
      </c>
      <c r="AY330" s="20">
        <v>5251</v>
      </c>
    </row>
    <row r="331" spans="1:51" x14ac:dyDescent="0.25">
      <c r="A331" s="18" t="s">
        <v>637</v>
      </c>
      <c r="B331" s="19" t="s">
        <v>638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14110.98</v>
      </c>
      <c r="AY331" s="20">
        <v>1000</v>
      </c>
    </row>
    <row r="332" spans="1:51" x14ac:dyDescent="0.25">
      <c r="A332" s="18" t="s">
        <v>639</v>
      </c>
      <c r="B332" s="19" t="s">
        <v>640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78967</v>
      </c>
      <c r="AY332" s="20">
        <v>15980.16</v>
      </c>
    </row>
    <row r="333" spans="1:51" x14ac:dyDescent="0.25">
      <c r="A333" s="18" t="s">
        <v>641</v>
      </c>
      <c r="B333" s="19" t="s">
        <v>642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2027857.57</v>
      </c>
      <c r="AY333" s="20">
        <v>426815.72</v>
      </c>
    </row>
    <row r="334" spans="1:51" x14ac:dyDescent="0.25">
      <c r="A334" s="18" t="s">
        <v>643</v>
      </c>
      <c r="B334" s="19" t="s">
        <v>644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20728.400000000001</v>
      </c>
      <c r="AY334" s="20">
        <v>15193</v>
      </c>
    </row>
    <row r="335" spans="1:51" x14ac:dyDescent="0.25">
      <c r="A335" s="18" t="s">
        <v>645</v>
      </c>
      <c r="B335" s="19" t="s">
        <v>646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1315300.77</v>
      </c>
      <c r="AY335" s="20">
        <v>871600.77</v>
      </c>
    </row>
    <row r="336" spans="1:51" x14ac:dyDescent="0.25">
      <c r="A336" s="18" t="s">
        <v>647</v>
      </c>
      <c r="B336" s="19" t="s">
        <v>648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12048322.02</v>
      </c>
      <c r="AY336" s="20">
        <v>14895933.140000001</v>
      </c>
    </row>
    <row r="337" spans="1:51" x14ac:dyDescent="0.25">
      <c r="A337" s="18" t="s">
        <v>649</v>
      </c>
      <c r="B337" s="19" t="s">
        <v>650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11200</v>
      </c>
      <c r="AY337" s="20">
        <v>103591.6</v>
      </c>
    </row>
    <row r="338" spans="1:51" x14ac:dyDescent="0.25">
      <c r="A338" s="10" t="s">
        <v>651</v>
      </c>
      <c r="B338" s="16" t="s">
        <v>652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1740</v>
      </c>
      <c r="AY338" s="17">
        <f>SUM(AY339:AY345)</f>
        <v>121798.84</v>
      </c>
    </row>
    <row r="339" spans="1:51" x14ac:dyDescent="0.25">
      <c r="A339" s="18" t="s">
        <v>653</v>
      </c>
      <c r="B339" s="19" t="s">
        <v>654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1740</v>
      </c>
      <c r="AY339" s="20">
        <v>121798.84</v>
      </c>
    </row>
    <row r="340" spans="1:51" x14ac:dyDescent="0.25">
      <c r="A340" s="18" t="s">
        <v>655</v>
      </c>
      <c r="B340" s="19" t="s">
        <v>656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0</v>
      </c>
    </row>
    <row r="341" spans="1:51" x14ac:dyDescent="0.25">
      <c r="A341" s="18" t="s">
        <v>657</v>
      </c>
      <c r="B341" s="19" t="s">
        <v>658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0</v>
      </c>
      <c r="AY341" s="20">
        <v>0</v>
      </c>
    </row>
    <row r="342" spans="1:51" x14ac:dyDescent="0.25">
      <c r="A342" s="18" t="s">
        <v>659</v>
      </c>
      <c r="B342" s="19" t="s">
        <v>660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661</v>
      </c>
      <c r="B343" s="19" t="s">
        <v>662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25">
      <c r="A344" s="18" t="s">
        <v>663</v>
      </c>
      <c r="B344" s="19" t="s">
        <v>664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0</v>
      </c>
    </row>
    <row r="345" spans="1:51" x14ac:dyDescent="0.25">
      <c r="A345" s="18" t="s">
        <v>665</v>
      </c>
      <c r="B345" s="19" t="s">
        <v>666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667</v>
      </c>
      <c r="B346" s="16" t="s">
        <v>668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90385.89</v>
      </c>
      <c r="AY346" s="17">
        <f>SUM(AY347:AY355)</f>
        <v>21661.52</v>
      </c>
    </row>
    <row r="347" spans="1:51" x14ac:dyDescent="0.25">
      <c r="A347" s="18" t="s">
        <v>669</v>
      </c>
      <c r="B347" s="19" t="s">
        <v>670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70074.89</v>
      </c>
      <c r="AY347" s="20">
        <v>2668</v>
      </c>
    </row>
    <row r="348" spans="1:51" x14ac:dyDescent="0.25">
      <c r="A348" s="18" t="s">
        <v>671</v>
      </c>
      <c r="B348" s="19" t="s">
        <v>672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0</v>
      </c>
      <c r="AY348" s="20">
        <v>0</v>
      </c>
    </row>
    <row r="349" spans="1:51" x14ac:dyDescent="0.25">
      <c r="A349" s="18" t="s">
        <v>673</v>
      </c>
      <c r="B349" s="19" t="s">
        <v>674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675</v>
      </c>
      <c r="B350" s="19" t="s">
        <v>676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677</v>
      </c>
      <c r="B351" s="19" t="s">
        <v>678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280</v>
      </c>
      <c r="AY351" s="20">
        <v>7085.52</v>
      </c>
    </row>
    <row r="352" spans="1:51" x14ac:dyDescent="0.25">
      <c r="A352" s="18" t="s">
        <v>679</v>
      </c>
      <c r="B352" s="19" t="s">
        <v>680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681</v>
      </c>
      <c r="B353" s="19" t="s">
        <v>682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683</v>
      </c>
      <c r="B354" s="19" t="s">
        <v>684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685</v>
      </c>
      <c r="B355" s="19" t="s">
        <v>686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20031</v>
      </c>
      <c r="AY355" s="20">
        <v>11908</v>
      </c>
    </row>
    <row r="356" spans="1:51" x14ac:dyDescent="0.25">
      <c r="A356" s="10" t="s">
        <v>687</v>
      </c>
      <c r="B356" s="16" t="s">
        <v>688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1796543.05</v>
      </c>
      <c r="AY356" s="17">
        <f>SUM(AY357:AY361)</f>
        <v>800674.11</v>
      </c>
    </row>
    <row r="357" spans="1:51" x14ac:dyDescent="0.25">
      <c r="A357" s="18" t="s">
        <v>689</v>
      </c>
      <c r="B357" s="19" t="s">
        <v>690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691</v>
      </c>
      <c r="B358" s="19" t="s">
        <v>692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1796543.05</v>
      </c>
      <c r="AY358" s="20">
        <v>635274.11</v>
      </c>
    </row>
    <row r="359" spans="1:51" x14ac:dyDescent="0.25">
      <c r="A359" s="18" t="s">
        <v>693</v>
      </c>
      <c r="B359" s="19" t="s">
        <v>694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165400</v>
      </c>
    </row>
    <row r="360" spans="1:51" x14ac:dyDescent="0.25">
      <c r="A360" s="18" t="s">
        <v>695</v>
      </c>
      <c r="B360" s="19" t="s">
        <v>696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697</v>
      </c>
      <c r="B361" s="19" t="s">
        <v>698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699</v>
      </c>
      <c r="B362" s="16" t="s">
        <v>700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860685.92</v>
      </c>
      <c r="AY362" s="17">
        <f>SUM(AY363:AY371)</f>
        <v>329583.51</v>
      </c>
    </row>
    <row r="363" spans="1:51" x14ac:dyDescent="0.25">
      <c r="A363" s="18" t="s">
        <v>701</v>
      </c>
      <c r="B363" s="19" t="s">
        <v>702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158946</v>
      </c>
      <c r="AY363" s="20">
        <v>126540</v>
      </c>
    </row>
    <row r="364" spans="1:51" x14ac:dyDescent="0.25">
      <c r="A364" s="18" t="s">
        <v>703</v>
      </c>
      <c r="B364" s="19" t="s">
        <v>704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5544</v>
      </c>
      <c r="AY364" s="20">
        <v>80557</v>
      </c>
    </row>
    <row r="365" spans="1:51" x14ac:dyDescent="0.25">
      <c r="A365" s="18" t="s">
        <v>705</v>
      </c>
      <c r="B365" s="19" t="s">
        <v>706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707</v>
      </c>
      <c r="B366" s="19" t="s">
        <v>708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656100.92000000004</v>
      </c>
      <c r="AY366" s="20">
        <v>122486.51</v>
      </c>
    </row>
    <row r="367" spans="1:51" x14ac:dyDescent="0.25">
      <c r="A367" s="18" t="s">
        <v>709</v>
      </c>
      <c r="B367" s="19" t="s">
        <v>710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0</v>
      </c>
      <c r="AY367" s="20">
        <v>0</v>
      </c>
    </row>
    <row r="368" spans="1:51" x14ac:dyDescent="0.25">
      <c r="A368" s="18" t="s">
        <v>711</v>
      </c>
      <c r="B368" s="19" t="s">
        <v>712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40095</v>
      </c>
      <c r="AY368" s="20">
        <v>0</v>
      </c>
    </row>
    <row r="369" spans="1:51" x14ac:dyDescent="0.25">
      <c r="A369" s="18" t="s">
        <v>713</v>
      </c>
      <c r="B369" s="19" t="s">
        <v>714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715</v>
      </c>
      <c r="B370" s="19" t="s">
        <v>716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717</v>
      </c>
      <c r="B371" s="19" t="s">
        <v>718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0</v>
      </c>
      <c r="AY371" s="20">
        <v>0</v>
      </c>
    </row>
    <row r="372" spans="1:51" ht="15.75" x14ac:dyDescent="0.25">
      <c r="A372" s="10" t="s">
        <v>719</v>
      </c>
      <c r="B372" s="24" t="s">
        <v>720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12147227.379999999</v>
      </c>
      <c r="AY372" s="13">
        <f>AY373+AY385+AY391+AY403+AY416+AY423+AY433+AY436+AY447</f>
        <v>15717299.16</v>
      </c>
    </row>
    <row r="373" spans="1:51" x14ac:dyDescent="0.25">
      <c r="A373" s="10" t="s">
        <v>721</v>
      </c>
      <c r="B373" s="21" t="s">
        <v>722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723</v>
      </c>
      <c r="B374" s="16" t="s">
        <v>724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725</v>
      </c>
      <c r="B375" s="19" t="s">
        <v>726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727</v>
      </c>
      <c r="B376" s="19" t="s">
        <v>728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729</v>
      </c>
      <c r="B377" s="19" t="s">
        <v>730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731</v>
      </c>
      <c r="B378" s="19" t="s">
        <v>732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733</v>
      </c>
      <c r="B379" s="19" t="s">
        <v>734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735</v>
      </c>
      <c r="B380" s="19" t="s">
        <v>736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737</v>
      </c>
      <c r="B381" s="19" t="s">
        <v>738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739</v>
      </c>
      <c r="B382" s="19" t="s">
        <v>740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741</v>
      </c>
      <c r="B383" s="19" t="s">
        <v>742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743</v>
      </c>
      <c r="B384" s="16" t="s">
        <v>744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745</v>
      </c>
      <c r="B385" s="21" t="s">
        <v>746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3230000</v>
      </c>
      <c r="AY385" s="15">
        <f>AY386+AY390</f>
        <v>7331690.4199999999</v>
      </c>
    </row>
    <row r="386" spans="1:51" x14ac:dyDescent="0.25">
      <c r="A386" s="10">
        <v>52210</v>
      </c>
      <c r="B386" s="16" t="s">
        <v>747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3230000</v>
      </c>
      <c r="AY386" s="17">
        <f>SUM(AY387:AY389)</f>
        <v>7331690.4199999999</v>
      </c>
    </row>
    <row r="387" spans="1:51" x14ac:dyDescent="0.25">
      <c r="A387" s="18" t="s">
        <v>748</v>
      </c>
      <c r="B387" s="19" t="s">
        <v>749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3230000</v>
      </c>
      <c r="AY387" s="20">
        <v>7331690.4199999999</v>
      </c>
    </row>
    <row r="388" spans="1:51" x14ac:dyDescent="0.25">
      <c r="A388" s="18" t="s">
        <v>750</v>
      </c>
      <c r="B388" s="19" t="s">
        <v>751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752</v>
      </c>
      <c r="B389" s="19" t="s">
        <v>753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 t="s">
        <v>754</v>
      </c>
      <c r="B390" s="16" t="s">
        <v>755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756</v>
      </c>
      <c r="B391" s="21" t="s">
        <v>757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0</v>
      </c>
      <c r="AY391" s="15">
        <f>AY392+AY401</f>
        <v>1003129.51</v>
      </c>
    </row>
    <row r="392" spans="1:51" x14ac:dyDescent="0.25">
      <c r="A392" s="10" t="s">
        <v>758</v>
      </c>
      <c r="B392" s="16" t="s">
        <v>759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0</v>
      </c>
      <c r="AY392" s="17">
        <f>SUM(AY393:AY400)</f>
        <v>1003129.51</v>
      </c>
    </row>
    <row r="393" spans="1:51" x14ac:dyDescent="0.25">
      <c r="A393" s="18" t="s">
        <v>760</v>
      </c>
      <c r="B393" s="19" t="s">
        <v>761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762</v>
      </c>
      <c r="B394" s="19" t="s">
        <v>763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764</v>
      </c>
      <c r="B395" s="19" t="s">
        <v>765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1003129.51</v>
      </c>
    </row>
    <row r="396" spans="1:51" x14ac:dyDescent="0.25">
      <c r="A396" s="18" t="s">
        <v>766</v>
      </c>
      <c r="B396" s="19" t="s">
        <v>767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768</v>
      </c>
      <c r="B397" s="19" t="s">
        <v>769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770</v>
      </c>
      <c r="B398" s="19" t="s">
        <v>771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772</v>
      </c>
      <c r="B399" s="19" t="s">
        <v>773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0</v>
      </c>
      <c r="AY399" s="20">
        <v>0</v>
      </c>
    </row>
    <row r="400" spans="1:51" x14ac:dyDescent="0.25">
      <c r="A400" s="18" t="s">
        <v>774</v>
      </c>
      <c r="B400" s="19" t="s">
        <v>775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776</v>
      </c>
      <c r="B401" s="16" t="s">
        <v>777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778</v>
      </c>
      <c r="B402" s="19" t="s">
        <v>779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780</v>
      </c>
      <c r="B403" s="21" t="s">
        <v>781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4613340.7699999996</v>
      </c>
      <c r="AY403" s="15">
        <f>AY404+AY406+AY408+AY414</f>
        <v>3188354.52</v>
      </c>
    </row>
    <row r="404" spans="1:51" x14ac:dyDescent="0.25">
      <c r="A404" s="10" t="s">
        <v>782</v>
      </c>
      <c r="B404" s="16" t="s">
        <v>783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4579637.47</v>
      </c>
      <c r="AY404" s="17">
        <f>SUM(AY405)</f>
        <v>2937604.5</v>
      </c>
    </row>
    <row r="405" spans="1:51" x14ac:dyDescent="0.25">
      <c r="A405" s="18" t="s">
        <v>784</v>
      </c>
      <c r="B405" s="19" t="s">
        <v>785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4579637.47</v>
      </c>
      <c r="AY405" s="20">
        <v>2937604.5</v>
      </c>
    </row>
    <row r="406" spans="1:51" x14ac:dyDescent="0.25">
      <c r="A406" s="10" t="s">
        <v>786</v>
      </c>
      <c r="B406" s="16" t="s">
        <v>787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30500</v>
      </c>
      <c r="AY406" s="17">
        <f>SUM(AY407)</f>
        <v>61250</v>
      </c>
    </row>
    <row r="407" spans="1:51" x14ac:dyDescent="0.25">
      <c r="A407" s="18" t="s">
        <v>788</v>
      </c>
      <c r="B407" s="19" t="s">
        <v>789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30500</v>
      </c>
      <c r="AY407" s="20">
        <v>61250</v>
      </c>
    </row>
    <row r="408" spans="1:51" x14ac:dyDescent="0.25">
      <c r="A408" s="10" t="s">
        <v>790</v>
      </c>
      <c r="B408" s="16" t="s">
        <v>791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3203.3</v>
      </c>
      <c r="AY408" s="17">
        <f>SUM(AY409:AY413)</f>
        <v>189500.02</v>
      </c>
    </row>
    <row r="409" spans="1:51" x14ac:dyDescent="0.25">
      <c r="A409" s="18" t="s">
        <v>792</v>
      </c>
      <c r="B409" s="19" t="s">
        <v>793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2853.3</v>
      </c>
      <c r="AY409" s="20">
        <v>189500.02</v>
      </c>
    </row>
    <row r="410" spans="1:51" x14ac:dyDescent="0.25">
      <c r="A410" s="18" t="s">
        <v>794</v>
      </c>
      <c r="B410" s="19" t="s">
        <v>795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796</v>
      </c>
      <c r="B411" s="19" t="s">
        <v>797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350</v>
      </c>
      <c r="AY411" s="20">
        <v>0</v>
      </c>
    </row>
    <row r="412" spans="1:51" x14ac:dyDescent="0.25">
      <c r="A412" s="18" t="s">
        <v>798</v>
      </c>
      <c r="B412" s="19" t="s">
        <v>799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800</v>
      </c>
      <c r="B413" s="19" t="s">
        <v>801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802</v>
      </c>
      <c r="B414" s="16" t="s">
        <v>803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804</v>
      </c>
      <c r="B415" s="19" t="s">
        <v>805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806</v>
      </c>
      <c r="B416" s="21" t="s">
        <v>807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2699598</v>
      </c>
      <c r="AY416" s="15">
        <f>AY417+AY419+AY421</f>
        <v>3084666</v>
      </c>
    </row>
    <row r="417" spans="1:51" x14ac:dyDescent="0.25">
      <c r="A417" s="10" t="s">
        <v>808</v>
      </c>
      <c r="B417" s="16" t="s">
        <v>809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2699598</v>
      </c>
      <c r="AY417" s="17">
        <f>SUM(AY418)</f>
        <v>3084666</v>
      </c>
    </row>
    <row r="418" spans="1:51" x14ac:dyDescent="0.25">
      <c r="A418" s="18" t="s">
        <v>810</v>
      </c>
      <c r="B418" s="19" t="s">
        <v>811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2699598</v>
      </c>
      <c r="AY418" s="20">
        <v>3084666</v>
      </c>
    </row>
    <row r="419" spans="1:51" x14ac:dyDescent="0.25">
      <c r="A419" s="10" t="s">
        <v>812</v>
      </c>
      <c r="B419" s="16" t="s">
        <v>813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0</v>
      </c>
      <c r="AY419" s="17">
        <f>SUM(AY420)</f>
        <v>0</v>
      </c>
    </row>
    <row r="420" spans="1:51" x14ac:dyDescent="0.25">
      <c r="A420" s="18" t="s">
        <v>814</v>
      </c>
      <c r="B420" s="19" t="s">
        <v>815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0</v>
      </c>
      <c r="AY420" s="20">
        <v>0</v>
      </c>
    </row>
    <row r="421" spans="1:51" x14ac:dyDescent="0.25">
      <c r="A421" s="10" t="s">
        <v>816</v>
      </c>
      <c r="B421" s="16" t="s">
        <v>817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818</v>
      </c>
      <c r="B422" s="19" t="s">
        <v>819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820</v>
      </c>
      <c r="B423" s="21" t="s">
        <v>821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1454288.61</v>
      </c>
      <c r="AY423" s="15">
        <f>AY424+AY428</f>
        <v>1109458.71</v>
      </c>
    </row>
    <row r="424" spans="1:51" x14ac:dyDescent="0.25">
      <c r="A424" s="10" t="s">
        <v>822</v>
      </c>
      <c r="B424" s="16" t="s">
        <v>823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1454288.61</v>
      </c>
      <c r="AY424" s="17">
        <f>SUM(AY425:AY427)</f>
        <v>1109458.71</v>
      </c>
    </row>
    <row r="425" spans="1:51" x14ac:dyDescent="0.25">
      <c r="A425" s="18" t="s">
        <v>824</v>
      </c>
      <c r="B425" s="19" t="s">
        <v>825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1454288.61</v>
      </c>
      <c r="AY425" s="20">
        <v>1109458.71</v>
      </c>
    </row>
    <row r="426" spans="1:51" x14ac:dyDescent="0.25">
      <c r="A426" s="18" t="s">
        <v>826</v>
      </c>
      <c r="B426" s="19" t="s">
        <v>827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828</v>
      </c>
      <c r="B427" s="19" t="s">
        <v>829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830</v>
      </c>
      <c r="B428" s="16" t="s">
        <v>831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824</v>
      </c>
      <c r="B429" s="19" t="s">
        <v>832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826</v>
      </c>
      <c r="B430" s="19" t="s">
        <v>833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828</v>
      </c>
      <c r="B431" s="19" t="s">
        <v>834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835</v>
      </c>
      <c r="B432" s="19" t="s">
        <v>836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837</v>
      </c>
      <c r="B433" s="21" t="s">
        <v>838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839</v>
      </c>
      <c r="B434" s="16" t="s">
        <v>840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841</v>
      </c>
      <c r="B435" s="19" t="s">
        <v>842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843</v>
      </c>
      <c r="B436" s="21" t="s">
        <v>844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150000</v>
      </c>
      <c r="AY436" s="15">
        <f>AY437+AY439+AY441+AY443+AY445</f>
        <v>0</v>
      </c>
    </row>
    <row r="437" spans="1:51" x14ac:dyDescent="0.25">
      <c r="A437" s="10" t="s">
        <v>845</v>
      </c>
      <c r="B437" s="16" t="s">
        <v>846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150000</v>
      </c>
      <c r="AY437" s="17">
        <f>SUM(AY438)</f>
        <v>0</v>
      </c>
    </row>
    <row r="438" spans="1:51" x14ac:dyDescent="0.25">
      <c r="A438" s="18" t="s">
        <v>847</v>
      </c>
      <c r="B438" s="19" t="s">
        <v>848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150000</v>
      </c>
      <c r="AY438" s="20">
        <v>0</v>
      </c>
    </row>
    <row r="439" spans="1:51" x14ac:dyDescent="0.25">
      <c r="A439" s="10" t="s">
        <v>849</v>
      </c>
      <c r="B439" s="16" t="s">
        <v>850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851</v>
      </c>
      <c r="B440" s="19" t="s">
        <v>852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853</v>
      </c>
      <c r="B441" s="16" t="s">
        <v>854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855</v>
      </c>
      <c r="B442" s="19" t="s">
        <v>856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857</v>
      </c>
      <c r="B443" s="16" t="s">
        <v>858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859</v>
      </c>
      <c r="B444" s="19" t="s">
        <v>860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861</v>
      </c>
      <c r="B445" s="16" t="s">
        <v>862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863</v>
      </c>
      <c r="B446" s="19" t="s">
        <v>864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865</v>
      </c>
      <c r="B447" s="21" t="s">
        <v>866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867</v>
      </c>
      <c r="B448" s="16" t="s">
        <v>868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869</v>
      </c>
      <c r="B449" s="19" t="s">
        <v>870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871</v>
      </c>
      <c r="B450" s="19" t="s">
        <v>872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873</v>
      </c>
      <c r="B451" s="16" t="s">
        <v>874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875</v>
      </c>
      <c r="B452" s="19" t="s">
        <v>876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877</v>
      </c>
      <c r="B453" s="24" t="s">
        <v>878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879</v>
      </c>
      <c r="B454" s="21" t="s">
        <v>880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881</v>
      </c>
      <c r="B455" s="16" t="s">
        <v>882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883</v>
      </c>
      <c r="B456" s="19" t="s">
        <v>884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885</v>
      </c>
      <c r="B457" s="19" t="s">
        <v>886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887</v>
      </c>
      <c r="B458" s="19" t="s">
        <v>888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889</v>
      </c>
      <c r="B459" s="16" t="s">
        <v>890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891</v>
      </c>
      <c r="B460" s="19" t="s">
        <v>892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893</v>
      </c>
      <c r="B461" s="19" t="s">
        <v>894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895</v>
      </c>
      <c r="B462" s="19" t="s">
        <v>896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897</v>
      </c>
      <c r="B463" s="21" t="s">
        <v>898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899</v>
      </c>
      <c r="B464" s="16" t="s">
        <v>900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901</v>
      </c>
      <c r="B465" s="19" t="s">
        <v>902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903</v>
      </c>
      <c r="B466" s="19" t="s">
        <v>904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905</v>
      </c>
      <c r="B467" s="19" t="s">
        <v>906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907</v>
      </c>
      <c r="B468" s="19" t="s">
        <v>908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909</v>
      </c>
      <c r="B469" s="16" t="s">
        <v>910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911</v>
      </c>
      <c r="B470" s="19" t="s">
        <v>912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913</v>
      </c>
      <c r="B471" s="21" t="s">
        <v>914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915</v>
      </c>
      <c r="B472" s="16" t="s">
        <v>916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917</v>
      </c>
      <c r="B473" s="19" t="s">
        <v>918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919</v>
      </c>
      <c r="B474" s="16" t="s">
        <v>920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921</v>
      </c>
      <c r="B475" s="19" t="s">
        <v>922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923</v>
      </c>
      <c r="B476" s="19" t="s">
        <v>924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925</v>
      </c>
      <c r="B477" s="24" t="s">
        <v>926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4097540.52</v>
      </c>
      <c r="AY477" s="13">
        <f>AY478+AY489+AY494+AY499+AY502</f>
        <v>3717115.13</v>
      </c>
    </row>
    <row r="478" spans="1:51" x14ac:dyDescent="0.25">
      <c r="A478" s="10" t="s">
        <v>927</v>
      </c>
      <c r="B478" s="21" t="s">
        <v>928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4097540.52</v>
      </c>
      <c r="AY478" s="15">
        <f>AY479+AY483</f>
        <v>3717115.13</v>
      </c>
    </row>
    <row r="479" spans="1:51" x14ac:dyDescent="0.25">
      <c r="A479" s="10" t="s">
        <v>929</v>
      </c>
      <c r="B479" s="16" t="s">
        <v>930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4097540.52</v>
      </c>
      <c r="AY479" s="17">
        <f>SUM(AY480:AY482)</f>
        <v>3717115.13</v>
      </c>
    </row>
    <row r="480" spans="1:51" x14ac:dyDescent="0.25">
      <c r="A480" s="18" t="s">
        <v>931</v>
      </c>
      <c r="B480" s="19" t="s">
        <v>932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4097540.52</v>
      </c>
      <c r="AY480" s="20">
        <v>3717115.13</v>
      </c>
    </row>
    <row r="481" spans="1:51" x14ac:dyDescent="0.25">
      <c r="A481" s="18" t="s">
        <v>933</v>
      </c>
      <c r="B481" s="19" t="s">
        <v>934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935</v>
      </c>
      <c r="B482" s="19" t="s">
        <v>936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937</v>
      </c>
      <c r="B483" s="16" t="s">
        <v>938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939</v>
      </c>
      <c r="B484" s="19" t="s">
        <v>940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941</v>
      </c>
      <c r="B485" s="19" t="s">
        <v>942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943</v>
      </c>
      <c r="B486" s="19" t="s">
        <v>944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945</v>
      </c>
      <c r="B487" s="19" t="s">
        <v>946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947</v>
      </c>
      <c r="B488" s="19" t="s">
        <v>948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949</v>
      </c>
      <c r="B489" s="21" t="s">
        <v>950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951</v>
      </c>
      <c r="B490" s="16" t="s">
        <v>952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953</v>
      </c>
      <c r="B491" s="19" t="s">
        <v>954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955</v>
      </c>
      <c r="B492" s="16" t="s">
        <v>956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957</v>
      </c>
      <c r="B493" s="19" t="s">
        <v>958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959</v>
      </c>
      <c r="B494" s="21" t="s">
        <v>960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961</v>
      </c>
      <c r="B495" s="16" t="s">
        <v>962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963</v>
      </c>
      <c r="B496" s="19" t="s">
        <v>964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965</v>
      </c>
      <c r="B497" s="16" t="s">
        <v>966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967</v>
      </c>
      <c r="B498" s="19" t="s">
        <v>968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969</v>
      </c>
      <c r="B499" s="21" t="s">
        <v>970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971</v>
      </c>
      <c r="B500" s="16" t="s">
        <v>972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973</v>
      </c>
      <c r="B501" s="19" t="s">
        <v>974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975</v>
      </c>
      <c r="B502" s="21" t="s">
        <v>976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977</v>
      </c>
      <c r="B503" s="16" t="s">
        <v>978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979</v>
      </c>
      <c r="B504" s="19" t="s">
        <v>980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981</v>
      </c>
      <c r="B505" s="16" t="s">
        <v>982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983</v>
      </c>
      <c r="B506" s="19" t="s">
        <v>984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985</v>
      </c>
      <c r="B507" s="24" t="s">
        <v>986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AX508+AX517+AX520+AX526+AX528+AX530</f>
        <v>0</v>
      </c>
      <c r="AY507" s="13">
        <f>AY508+AY517+AY520+AY526+AY528+AY530</f>
        <v>0</v>
      </c>
    </row>
    <row r="508" spans="1:51" x14ac:dyDescent="0.25">
      <c r="A508" s="10" t="s">
        <v>987</v>
      </c>
      <c r="B508" s="21" t="s">
        <v>988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989</v>
      </c>
      <c r="B509" s="16" t="s">
        <v>990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991</v>
      </c>
      <c r="B510" s="16" t="s">
        <v>992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993</v>
      </c>
      <c r="B511" s="16" t="s">
        <v>994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995</v>
      </c>
      <c r="B512" s="16" t="s">
        <v>996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997</v>
      </c>
      <c r="B513" s="16" t="s">
        <v>998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999</v>
      </c>
      <c r="B514" s="16" t="s">
        <v>1000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1001</v>
      </c>
      <c r="B515" s="16" t="s">
        <v>1002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1003</v>
      </c>
      <c r="B516" s="16" t="s">
        <v>1004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1005</v>
      </c>
      <c r="B517" s="21" t="s">
        <v>1006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1007</v>
      </c>
      <c r="B518" s="16" t="s">
        <v>1008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1009</v>
      </c>
      <c r="B519" s="16" t="s">
        <v>1010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1011</v>
      </c>
      <c r="B520" s="21" t="s">
        <v>1012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1013</v>
      </c>
      <c r="B521" s="16" t="s">
        <v>1014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1015</v>
      </c>
      <c r="B522" s="16" t="s">
        <v>1016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1017</v>
      </c>
      <c r="B523" s="16" t="s">
        <v>1018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1019</v>
      </c>
      <c r="B524" s="16" t="s">
        <v>1020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1021</v>
      </c>
      <c r="B525" s="16" t="s">
        <v>1022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1023</v>
      </c>
      <c r="B526" s="21" t="s">
        <v>1024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AX527</f>
        <v>0</v>
      </c>
      <c r="AY526" s="15">
        <f>AY527</f>
        <v>0</v>
      </c>
    </row>
    <row r="527" spans="1:51" x14ac:dyDescent="0.25">
      <c r="A527" s="10" t="s">
        <v>1025</v>
      </c>
      <c r="B527" s="16" t="s">
        <v>1026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1027</v>
      </c>
      <c r="B528" s="21" t="s">
        <v>1028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5">
        <f>AX529</f>
        <v>0</v>
      </c>
      <c r="AY528" s="15">
        <f>AY529</f>
        <v>0</v>
      </c>
    </row>
    <row r="529" spans="1:51" x14ac:dyDescent="0.25">
      <c r="A529" s="10" t="s">
        <v>1029</v>
      </c>
      <c r="B529" s="16" t="s">
        <v>1030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1031</v>
      </c>
      <c r="B530" s="21" t="s">
        <v>1032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5">
        <f>SUM(AX531:AX539)</f>
        <v>0</v>
      </c>
      <c r="AY530" s="15">
        <f>SUM(AY531:AY539)</f>
        <v>0</v>
      </c>
    </row>
    <row r="531" spans="1:51" x14ac:dyDescent="0.25">
      <c r="A531" s="10" t="s">
        <v>1033</v>
      </c>
      <c r="B531" s="16" t="s">
        <v>1034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25">
      <c r="A532" s="10" t="s">
        <v>1035</v>
      </c>
      <c r="B532" s="16" t="s">
        <v>1036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1037</v>
      </c>
      <c r="B533" s="16" t="s">
        <v>1038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1039</v>
      </c>
      <c r="B534" s="16" t="s">
        <v>1040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1041</v>
      </c>
      <c r="B535" s="16" t="s">
        <v>1042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x14ac:dyDescent="0.25">
      <c r="A536" s="10" t="s">
        <v>1043</v>
      </c>
      <c r="B536" s="16" t="s">
        <v>338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7">
        <v>0</v>
      </c>
      <c r="AY536" s="17">
        <v>0</v>
      </c>
    </row>
    <row r="537" spans="1:51" x14ac:dyDescent="0.25">
      <c r="A537" s="10" t="s">
        <v>1044</v>
      </c>
      <c r="B537" s="16" t="s">
        <v>1045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7">
        <v>0</v>
      </c>
      <c r="AY537" s="17">
        <v>0</v>
      </c>
    </row>
    <row r="538" spans="1:51" x14ac:dyDescent="0.25">
      <c r="A538" s="10" t="s">
        <v>1046</v>
      </c>
      <c r="B538" s="16" t="s">
        <v>1047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7">
        <v>0</v>
      </c>
      <c r="AY538" s="17">
        <v>0</v>
      </c>
    </row>
    <row r="539" spans="1:51" x14ac:dyDescent="0.25">
      <c r="A539" s="10" t="s">
        <v>1048</v>
      </c>
      <c r="B539" s="16" t="s">
        <v>1049</v>
      </c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7">
        <v>0</v>
      </c>
      <c r="AY539" s="17">
        <v>0</v>
      </c>
    </row>
    <row r="540" spans="1:51" ht="15.75" x14ac:dyDescent="0.25">
      <c r="A540" s="10" t="s">
        <v>1050</v>
      </c>
      <c r="B540" s="24" t="s">
        <v>1051</v>
      </c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3">
        <f>AX541</f>
        <v>0</v>
      </c>
      <c r="AY540" s="13">
        <f>AY541</f>
        <v>0</v>
      </c>
    </row>
    <row r="541" spans="1:51" x14ac:dyDescent="0.25">
      <c r="A541" s="10" t="s">
        <v>1052</v>
      </c>
      <c r="B541" s="21" t="s">
        <v>1053</v>
      </c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5">
        <f>SUM(AX542)</f>
        <v>0</v>
      </c>
      <c r="AY541" s="15">
        <f>SUM(AY542)</f>
        <v>0</v>
      </c>
    </row>
    <row r="542" spans="1:51" x14ac:dyDescent="0.25">
      <c r="A542" s="10" t="s">
        <v>1054</v>
      </c>
      <c r="B542" s="16" t="s">
        <v>1055</v>
      </c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26">
        <v>0</v>
      </c>
      <c r="AY542" s="26">
        <v>0</v>
      </c>
    </row>
    <row r="543" spans="1:51" ht="16.5" customHeight="1" x14ac:dyDescent="0.25">
      <c r="A543" s="29"/>
      <c r="B543" s="49" t="s">
        <v>1056</v>
      </c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30">
        <f>AX186+AX372+AX453+AX477+AX507+AX540</f>
        <v>144395557.05000001</v>
      </c>
      <c r="AY543" s="30">
        <f>AY186+AY372+AY453+AY477+AY507+AY540</f>
        <v>185110380.60999998</v>
      </c>
    </row>
    <row r="544" spans="1:51" ht="16.5" customHeight="1" thickBot="1" x14ac:dyDescent="0.35">
      <c r="B544" s="50" t="s">
        <v>1057</v>
      </c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31">
        <f>AX184-AX543</f>
        <v>57023538.460000008</v>
      </c>
      <c r="AY544" s="31">
        <f>AY184-AY543</f>
        <v>63234454.51000005</v>
      </c>
    </row>
    <row r="545" spans="2:51" ht="15.75" thickTop="1" x14ac:dyDescent="0.25"/>
    <row r="546" spans="2:51" ht="18.75" x14ac:dyDescent="0.3">
      <c r="B546" s="34" t="s">
        <v>1058</v>
      </c>
    </row>
    <row r="547" spans="2:51" x14ac:dyDescent="0.25">
      <c r="B547" s="1"/>
    </row>
    <row r="548" spans="2:51" x14ac:dyDescent="0.25">
      <c r="B548" s="40"/>
      <c r="AG548" s="47" t="s">
        <v>1066</v>
      </c>
      <c r="AH548" s="47"/>
      <c r="AI548" s="47"/>
      <c r="AJ548" s="47"/>
      <c r="AK548" s="47"/>
      <c r="AL548" s="47"/>
      <c r="AM548" s="47"/>
      <c r="AN548" s="47"/>
      <c r="AO548" s="47"/>
      <c r="AP548" s="47"/>
      <c r="AQ548" s="47"/>
      <c r="AR548" s="47"/>
      <c r="AS548" s="47"/>
      <c r="AT548" s="47"/>
      <c r="AU548" s="47"/>
    </row>
    <row r="549" spans="2:51" ht="8.25" customHeight="1" x14ac:dyDescent="0.25">
      <c r="AG549" s="47"/>
      <c r="AH549" s="47"/>
      <c r="AI549" s="47"/>
      <c r="AJ549" s="47"/>
      <c r="AK549" s="47"/>
      <c r="AL549" s="47"/>
      <c r="AM549" s="47"/>
      <c r="AN549" s="47"/>
      <c r="AO549" s="47"/>
      <c r="AP549" s="47"/>
      <c r="AQ549" s="47"/>
      <c r="AR549" s="47"/>
      <c r="AS549" s="47"/>
      <c r="AT549" s="47"/>
      <c r="AU549" s="47"/>
    </row>
    <row r="550" spans="2:51" x14ac:dyDescent="0.25">
      <c r="AG550" s="47"/>
      <c r="AH550" s="47"/>
      <c r="AI550" s="47"/>
      <c r="AJ550" s="47"/>
      <c r="AK550" s="47"/>
      <c r="AL550" s="47"/>
      <c r="AM550" s="47"/>
      <c r="AN550" s="47"/>
      <c r="AO550" s="47"/>
      <c r="AP550" s="47"/>
      <c r="AQ550" s="47"/>
      <c r="AR550" s="47"/>
      <c r="AS550" s="47"/>
      <c r="AT550" s="47"/>
      <c r="AU550" s="47"/>
    </row>
    <row r="551" spans="2:51" x14ac:dyDescent="0.25"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47"/>
      <c r="AH551" s="47"/>
      <c r="AI551" s="47"/>
      <c r="AJ551" s="47"/>
      <c r="AK551" s="47"/>
      <c r="AL551" s="47"/>
      <c r="AM551" s="47"/>
      <c r="AN551" s="47"/>
      <c r="AO551" s="47"/>
      <c r="AP551" s="47"/>
      <c r="AQ551" s="47"/>
      <c r="AR551" s="47"/>
      <c r="AS551" s="47"/>
      <c r="AT551" s="47"/>
      <c r="AU551" s="47"/>
      <c r="AV551" s="51" t="s">
        <v>1059</v>
      </c>
      <c r="AW551" s="51"/>
      <c r="AX551" s="51"/>
      <c r="AY551" s="51"/>
    </row>
    <row r="552" spans="2:51" x14ac:dyDescent="0.25"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52" t="s">
        <v>1062</v>
      </c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6"/>
      <c r="AU552" s="36"/>
      <c r="AV552" s="52" t="s">
        <v>1063</v>
      </c>
      <c r="AW552" s="52"/>
      <c r="AX552" s="52"/>
      <c r="AY552" s="52"/>
    </row>
    <row r="553" spans="2:51" x14ac:dyDescent="0.25"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6"/>
      <c r="AU553" s="36"/>
      <c r="AV553" s="53"/>
      <c r="AW553" s="53"/>
      <c r="AX553" s="53"/>
      <c r="AY553" s="53"/>
    </row>
    <row r="554" spans="2:51" ht="15.75" customHeight="1" x14ac:dyDescent="0.25">
      <c r="B554" s="37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45" t="s">
        <v>1064</v>
      </c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V554" s="46" t="s">
        <v>1065</v>
      </c>
      <c r="AW554" s="46"/>
      <c r="AX554" s="46"/>
      <c r="AY554" s="46"/>
    </row>
    <row r="555" spans="2:51" ht="15" customHeight="1" x14ac:dyDescent="0.25">
      <c r="D555" s="39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S555" s="39"/>
      <c r="AV555" s="46"/>
      <c r="AW555" s="46"/>
      <c r="AX555" s="46"/>
      <c r="AY555" s="46"/>
    </row>
    <row r="556" spans="2:51" x14ac:dyDescent="0.25"/>
    <row r="557" spans="2:51" hidden="1" x14ac:dyDescent="0.25"/>
    <row r="558" spans="2:51" hidden="1" x14ac:dyDescent="0.25"/>
    <row r="559" spans="2:51" hidden="1" x14ac:dyDescent="0.25"/>
    <row r="560" spans="2:51" hidden="1" x14ac:dyDescent="0.25"/>
    <row r="561" x14ac:dyDescent="0.25"/>
    <row r="562" x14ac:dyDescent="0.25"/>
    <row r="563" x14ac:dyDescent="0.25"/>
    <row r="564" x14ac:dyDescent="0.25"/>
  </sheetData>
  <sheetProtection password="CEE3" sheet="1" objects="1" scenarios="1" selectLockedCells="1"/>
  <mergeCells count="14">
    <mergeCell ref="B1:AY1"/>
    <mergeCell ref="B2:AY2"/>
    <mergeCell ref="B3:AY3"/>
    <mergeCell ref="P554:AF555"/>
    <mergeCell ref="AV554:AY555"/>
    <mergeCell ref="AG548:AU551"/>
    <mergeCell ref="B5:AW5"/>
    <mergeCell ref="B184:AW184"/>
    <mergeCell ref="B543:AW543"/>
    <mergeCell ref="B544:AW544"/>
    <mergeCell ref="P551:AF551"/>
    <mergeCell ref="AV551:AY551"/>
    <mergeCell ref="P552:AF553"/>
    <mergeCell ref="AV552:AY553"/>
  </mergeCells>
  <printOptions horizontalCentered="1"/>
  <pageMargins left="0.59055118110236227" right="0.59055118110236227" top="0.59055118110236227" bottom="0.59055118110236227" header="0.31496062992125984" footer="0.31496062992125984"/>
  <pageSetup scale="48" fitToHeight="7" orientation="portrait" useFirstPageNumber="1" r:id="rId1"/>
  <headerFooter>
    <oddFooter>&amp;R&amp;"-,Negrita Cursiva"&amp;12Estado de Actividades&amp;"-,Normal"&amp;11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F6</vt:lpstr>
      <vt:lpstr>'F6'!OLE_LINK13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EGRESOS PC</cp:lastModifiedBy>
  <dcterms:created xsi:type="dcterms:W3CDTF">2021-12-07T19:32:18Z</dcterms:created>
  <dcterms:modified xsi:type="dcterms:W3CDTF">2022-10-27T17:14:26Z</dcterms:modified>
</cp:coreProperties>
</file>