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6 EJERCICIO PRESUPUESTARIO\30 PUNTO\"/>
    </mc:Choice>
  </mc:AlternateContent>
  <xr:revisionPtr revIDLastSave="0" documentId="13_ncr:1_{5D80BB69-A83A-4FC2-A193-19A19F09D723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FORTA MODIFICADA PARA CAPTURA" sheetId="3" r:id="rId1"/>
    <sheet name="plantillaEG Fortamun" sheetId="1" r:id="rId2"/>
    <sheet name="faism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2" i="3" l="1"/>
  <c r="AB20" i="3"/>
  <c r="AB14" i="3"/>
  <c r="AC12" i="3"/>
  <c r="AB10" i="3"/>
  <c r="AB6" i="3"/>
  <c r="AC4" i="3"/>
  <c r="AI23" i="3"/>
  <c r="AH23" i="3"/>
  <c r="AF23" i="3"/>
  <c r="AE23" i="3"/>
  <c r="AA23" i="3"/>
  <c r="Z23" i="3"/>
  <c r="R23" i="3"/>
  <c r="Q23" i="3"/>
  <c r="Q30" i="3" s="1"/>
  <c r="Q32" i="3" s="1"/>
  <c r="P23" i="3"/>
  <c r="AG22" i="3"/>
  <c r="AJ22" i="3" s="1"/>
  <c r="AK22" i="3" s="1"/>
  <c r="AG21" i="3"/>
  <c r="AJ21" i="3" s="1"/>
  <c r="AK21" i="3" s="1"/>
  <c r="AC21" i="3"/>
  <c r="AB21" i="3"/>
  <c r="AG20" i="3"/>
  <c r="AJ20" i="3" s="1"/>
  <c r="AK20" i="3" s="1"/>
  <c r="AC20" i="3"/>
  <c r="AJ19" i="3"/>
  <c r="AK19" i="3" s="1"/>
  <c r="AC19" i="3"/>
  <c r="AB19" i="3"/>
  <c r="AG18" i="3"/>
  <c r="AJ18" i="3" s="1"/>
  <c r="AC18" i="3"/>
  <c r="AB18" i="3"/>
  <c r="AJ17" i="3"/>
  <c r="AK17" i="3" s="1"/>
  <c r="AG16" i="3"/>
  <c r="AJ16" i="3" s="1"/>
  <c r="AK16" i="3" s="1"/>
  <c r="AC16" i="3"/>
  <c r="AB16" i="3"/>
  <c r="AN15" i="3"/>
  <c r="AL15" i="3"/>
  <c r="AM15" i="3" s="1"/>
  <c r="AG15" i="3"/>
  <c r="AJ15" i="3" s="1"/>
  <c r="AC15" i="3"/>
  <c r="AG14" i="3"/>
  <c r="AJ14" i="3" s="1"/>
  <c r="AK14" i="3" s="1"/>
  <c r="AC14" i="3"/>
  <c r="AG13" i="3"/>
  <c r="AJ13" i="3" s="1"/>
  <c r="AK13" i="3" s="1"/>
  <c r="AC13" i="3"/>
  <c r="AB13" i="3"/>
  <c r="AG12" i="3"/>
  <c r="AJ12" i="3" s="1"/>
  <c r="AK12" i="3" s="1"/>
  <c r="AB12" i="3"/>
  <c r="AG11" i="3"/>
  <c r="AJ11" i="3" s="1"/>
  <c r="AK11" i="3" s="1"/>
  <c r="AL11" i="3" s="1"/>
  <c r="AM11" i="3" s="1"/>
  <c r="AC11" i="3"/>
  <c r="AB11" i="3"/>
  <c r="AG10" i="3"/>
  <c r="AJ10" i="3" s="1"/>
  <c r="AK10" i="3" s="1"/>
  <c r="AC10" i="3"/>
  <c r="V10" i="3"/>
  <c r="V23" i="3" s="1"/>
  <c r="U10" i="3"/>
  <c r="U23" i="3" s="1"/>
  <c r="T10" i="3"/>
  <c r="T23" i="3" s="1"/>
  <c r="S10" i="3"/>
  <c r="S23" i="3" s="1"/>
  <c r="AG9" i="3"/>
  <c r="AJ9" i="3" s="1"/>
  <c r="AK9" i="3" s="1"/>
  <c r="AC9" i="3"/>
  <c r="AB9" i="3"/>
  <c r="X9" i="3"/>
  <c r="W9" i="3"/>
  <c r="AJ8" i="3"/>
  <c r="AK8" i="3" s="1"/>
  <c r="AG7" i="3"/>
  <c r="AJ7" i="3" s="1"/>
  <c r="AK7" i="3" s="1"/>
  <c r="AC7" i="3"/>
  <c r="AB7" i="3"/>
  <c r="X7" i="3"/>
  <c r="W7" i="3"/>
  <c r="AG6" i="3"/>
  <c r="AJ6" i="3" s="1"/>
  <c r="AK6" i="3" s="1"/>
  <c r="AC6" i="3"/>
  <c r="X6" i="3"/>
  <c r="W6" i="3"/>
  <c r="AG5" i="3"/>
  <c r="AJ5" i="3" s="1"/>
  <c r="AK5" i="3" s="1"/>
  <c r="AC5" i="3"/>
  <c r="AB5" i="3"/>
  <c r="X5" i="3"/>
  <c r="W5" i="3"/>
  <c r="AG4" i="3"/>
  <c r="AB4" i="3"/>
  <c r="X4" i="3"/>
  <c r="X10" i="3" s="1"/>
  <c r="W25" i="3" s="1"/>
  <c r="W4" i="3"/>
  <c r="AN9" i="3" l="1"/>
  <c r="AL9" i="3"/>
  <c r="AM9" i="3" s="1"/>
  <c r="AN5" i="3"/>
  <c r="AL5" i="3"/>
  <c r="AM5" i="3" s="1"/>
  <c r="AN7" i="3"/>
  <c r="AL7" i="3"/>
  <c r="AM7" i="3" s="1"/>
  <c r="W10" i="3"/>
  <c r="W23" i="3" s="1"/>
  <c r="AN6" i="3"/>
  <c r="AL6" i="3"/>
  <c r="AM6" i="3" s="1"/>
  <c r="AG23" i="3"/>
  <c r="AJ4" i="3"/>
  <c r="AN10" i="3"/>
  <c r="AL10" i="3"/>
  <c r="AM10" i="3" s="1"/>
  <c r="AN11" i="3"/>
  <c r="AN12" i="3"/>
  <c r="AL12" i="3"/>
  <c r="AM12" i="3" s="1"/>
  <c r="AN13" i="3"/>
  <c r="AL13" i="3"/>
  <c r="AM13" i="3" s="1"/>
  <c r="AN16" i="3"/>
  <c r="AL16" i="3"/>
  <c r="AM16" i="3" s="1"/>
  <c r="AN19" i="3"/>
  <c r="AL19" i="3"/>
  <c r="AM19" i="3" s="1"/>
  <c r="AN21" i="3"/>
  <c r="AL21" i="3"/>
  <c r="AM21" i="3" s="1"/>
  <c r="AN22" i="3"/>
  <c r="AL22" i="3"/>
  <c r="AM22" i="3" s="1"/>
  <c r="X23" i="3"/>
  <c r="AC23" i="3"/>
  <c r="AD23" i="3"/>
  <c r="AB23" i="3"/>
  <c r="AN8" i="3"/>
  <c r="AL8" i="3"/>
  <c r="AM8" i="3" s="1"/>
  <c r="AN14" i="3"/>
  <c r="AL14" i="3"/>
  <c r="AM14" i="3" s="1"/>
  <c r="AN17" i="3"/>
  <c r="AL17" i="3"/>
  <c r="AM17" i="3" s="1"/>
  <c r="AN20" i="3"/>
  <c r="AL20" i="3"/>
  <c r="AM20" i="3" s="1"/>
  <c r="AJ23" i="3" l="1"/>
  <c r="AK4" i="3"/>
  <c r="W10" i="2"/>
  <c r="N20" i="2"/>
  <c r="N22" i="2" s="1"/>
  <c r="W13" i="2"/>
  <c r="U12" i="2"/>
  <c r="V12" i="2" s="1"/>
  <c r="W12" i="2" s="1"/>
  <c r="U11" i="2"/>
  <c r="V11" i="2" s="1"/>
  <c r="W11" i="2" s="1"/>
  <c r="R13" i="2"/>
  <c r="T13" i="2" s="1"/>
  <c r="R12" i="2"/>
  <c r="R11" i="2"/>
  <c r="R10" i="2"/>
  <c r="H14" i="2"/>
  <c r="W14" i="2" l="1"/>
  <c r="AK23" i="3"/>
  <c r="AL30" i="3" s="1"/>
  <c r="AN4" i="3"/>
  <c r="AN23" i="3" s="1"/>
  <c r="AL4" i="3"/>
  <c r="S11" i="2"/>
  <c r="T11" i="2" s="1"/>
  <c r="S12" i="2"/>
  <c r="T12" i="2" s="1"/>
  <c r="S10" i="2"/>
  <c r="T10" i="2" s="1"/>
  <c r="AL23" i="3" l="1"/>
  <c r="AL31" i="3" s="1"/>
  <c r="AL32" i="3" s="1"/>
  <c r="AM4" i="3"/>
  <c r="AM23" i="3" s="1"/>
  <c r="T14" i="2"/>
  <c r="AM18" i="1" l="1"/>
  <c r="AN15" i="1"/>
  <c r="AL15" i="1"/>
  <c r="AM15" i="1" s="1"/>
  <c r="AJ17" i="1" l="1"/>
  <c r="AK17" i="1" s="1"/>
  <c r="AJ8" i="1"/>
  <c r="AK8" i="1" s="1"/>
  <c r="AI23" i="1"/>
  <c r="AL8" i="1" l="1"/>
  <c r="AM8" i="1" s="1"/>
  <c r="AN8" i="1"/>
  <c r="AL17" i="1"/>
  <c r="AM17" i="1" s="1"/>
  <c r="AN17" i="1"/>
  <c r="Q14" i="2"/>
  <c r="S14" i="2" l="1"/>
  <c r="L14" i="2"/>
  <c r="AB19" i="1" l="1"/>
  <c r="AC19" i="1"/>
  <c r="AD19" i="1" s="1"/>
  <c r="AA13" i="2"/>
  <c r="AA12" i="2"/>
  <c r="AA11" i="2"/>
  <c r="AA10" i="2"/>
  <c r="P14" i="2"/>
  <c r="AA14" i="2" l="1"/>
  <c r="K14" i="2" l="1"/>
  <c r="N14" i="2" l="1"/>
  <c r="O14" i="2"/>
  <c r="AJ19" i="1"/>
  <c r="AK19" i="1" s="1"/>
  <c r="AH23" i="1"/>
  <c r="AC22" i="1"/>
  <c r="AD22" i="1" s="1"/>
  <c r="AC21" i="1"/>
  <c r="AD21" i="1" s="1"/>
  <c r="AC20" i="1"/>
  <c r="AD20" i="1" s="1"/>
  <c r="AC18" i="1"/>
  <c r="AD18" i="1" s="1"/>
  <c r="AC16" i="1"/>
  <c r="AD16" i="1" s="1"/>
  <c r="AC15" i="1"/>
  <c r="AC14" i="1"/>
  <c r="AD14" i="1" s="1"/>
  <c r="AC13" i="1"/>
  <c r="AD13" i="1" s="1"/>
  <c r="AC12" i="1"/>
  <c r="AD12" i="1" s="1"/>
  <c r="AC11" i="1"/>
  <c r="AD11" i="1" s="1"/>
  <c r="AC10" i="1"/>
  <c r="AD10" i="1" s="1"/>
  <c r="AC9" i="1"/>
  <c r="AD9" i="1" s="1"/>
  <c r="AC7" i="1"/>
  <c r="AD7" i="1" s="1"/>
  <c r="AC6" i="1"/>
  <c r="AD6" i="1" s="1"/>
  <c r="AC5" i="1"/>
  <c r="AD5" i="1" s="1"/>
  <c r="AC4" i="1"/>
  <c r="AD4" i="1" s="1"/>
  <c r="AB4" i="1"/>
  <c r="AN19" i="1" l="1"/>
  <c r="AL19" i="1"/>
  <c r="AM19" i="1" s="1"/>
  <c r="AD15" i="1"/>
  <c r="AD23" i="1" s="1"/>
  <c r="AC23" i="1"/>
  <c r="AB21" i="1"/>
  <c r="AB20" i="1"/>
  <c r="AB18" i="1"/>
  <c r="AB16" i="1"/>
  <c r="AB14" i="1"/>
  <c r="AB13" i="1"/>
  <c r="AB12" i="1"/>
  <c r="AB11" i="1"/>
  <c r="AB10" i="1"/>
  <c r="AB9" i="1"/>
  <c r="AB7" i="1"/>
  <c r="AB6" i="1"/>
  <c r="AB5" i="1"/>
  <c r="Q23" i="1"/>
  <c r="J14" i="2"/>
  <c r="AG22" i="1"/>
  <c r="AJ22" i="1" s="1"/>
  <c r="AK22" i="1" s="1"/>
  <c r="AG21" i="1"/>
  <c r="AJ21" i="1" s="1"/>
  <c r="AK21" i="1" s="1"/>
  <c r="AG20" i="1"/>
  <c r="AJ20" i="1" s="1"/>
  <c r="AK20" i="1" s="1"/>
  <c r="AG18" i="1"/>
  <c r="AJ18" i="1" s="1"/>
  <c r="AG16" i="1"/>
  <c r="AJ16" i="1" s="1"/>
  <c r="AK16" i="1" s="1"/>
  <c r="AG15" i="1"/>
  <c r="AJ15" i="1" s="1"/>
  <c r="AG14" i="1"/>
  <c r="AJ14" i="1" s="1"/>
  <c r="AK14" i="1" s="1"/>
  <c r="AG13" i="1"/>
  <c r="AJ13" i="1" s="1"/>
  <c r="AK13" i="1" s="1"/>
  <c r="AG12" i="1"/>
  <c r="AJ12" i="1" s="1"/>
  <c r="AK12" i="1" s="1"/>
  <c r="AG11" i="1"/>
  <c r="AJ11" i="1" s="1"/>
  <c r="AK11" i="1" s="1"/>
  <c r="AG10" i="1"/>
  <c r="AJ10" i="1" s="1"/>
  <c r="AK10" i="1" s="1"/>
  <c r="AG9" i="1"/>
  <c r="AJ9" i="1" s="1"/>
  <c r="AK9" i="1" s="1"/>
  <c r="AG7" i="1"/>
  <c r="AJ7" i="1" s="1"/>
  <c r="AK7" i="1" s="1"/>
  <c r="AG6" i="1"/>
  <c r="AJ6" i="1" s="1"/>
  <c r="AK6" i="1" s="1"/>
  <c r="AG5" i="1"/>
  <c r="AG4" i="1"/>
  <c r="AJ4" i="1" s="1"/>
  <c r="AK4" i="1" s="1"/>
  <c r="AF23" i="1"/>
  <c r="AA23" i="1"/>
  <c r="I13" i="2"/>
  <c r="M13" i="2" s="1"/>
  <c r="I12" i="2"/>
  <c r="M12" i="2" s="1"/>
  <c r="I11" i="2"/>
  <c r="M11" i="2" s="1"/>
  <c r="I10" i="2"/>
  <c r="M10" i="2" s="1"/>
  <c r="AL9" i="1" l="1"/>
  <c r="AM9" i="1" s="1"/>
  <c r="AN9" i="1"/>
  <c r="AN10" i="1"/>
  <c r="AL10" i="1"/>
  <c r="AM10" i="1" s="1"/>
  <c r="AL14" i="1"/>
  <c r="AM14" i="1" s="1"/>
  <c r="AN14" i="1"/>
  <c r="AN20" i="1"/>
  <c r="AL20" i="1"/>
  <c r="AM20" i="1" s="1"/>
  <c r="AN13" i="1"/>
  <c r="AL13" i="1"/>
  <c r="AM13" i="1" s="1"/>
  <c r="AL6" i="1"/>
  <c r="AM6" i="1" s="1"/>
  <c r="AN6" i="1"/>
  <c r="AN11" i="1"/>
  <c r="AL11" i="1"/>
  <c r="AM11" i="1" s="1"/>
  <c r="AL21" i="1"/>
  <c r="AM21" i="1" s="1"/>
  <c r="AN21" i="1"/>
  <c r="AL4" i="1"/>
  <c r="AM4" i="1" s="1"/>
  <c r="AN4" i="1"/>
  <c r="AN7" i="1"/>
  <c r="AL7" i="1"/>
  <c r="AM7" i="1" s="1"/>
  <c r="AL12" i="1"/>
  <c r="AM12" i="1" s="1"/>
  <c r="AN12" i="1"/>
  <c r="AL16" i="1"/>
  <c r="AM16" i="1" s="1"/>
  <c r="AN16" i="1"/>
  <c r="AN22" i="1"/>
  <c r="AL22" i="1"/>
  <c r="AM22" i="1" s="1"/>
  <c r="AJ5" i="1"/>
  <c r="AG23" i="1"/>
  <c r="AB23" i="1"/>
  <c r="I14" i="2"/>
  <c r="M14" i="2"/>
  <c r="G14" i="2"/>
  <c r="AE23" i="1"/>
  <c r="Z23" i="1"/>
  <c r="P23" i="1"/>
  <c r="R23" i="1"/>
  <c r="AJ23" i="1" l="1"/>
  <c r="AK5" i="1"/>
  <c r="V10" i="1"/>
  <c r="V23" i="1" s="1"/>
  <c r="AL5" i="1" l="1"/>
  <c r="AN5" i="1"/>
  <c r="AN23" i="1" s="1"/>
  <c r="AK23" i="1"/>
  <c r="X9" i="1"/>
  <c r="X7" i="1"/>
  <c r="X6" i="1"/>
  <c r="X5" i="1"/>
  <c r="X4" i="1"/>
  <c r="U10" i="1"/>
  <c r="U23" i="1" s="1"/>
  <c r="T10" i="1"/>
  <c r="T23" i="1" s="1"/>
  <c r="S10" i="1"/>
  <c r="S23" i="1" s="1"/>
  <c r="AM5" i="1" l="1"/>
  <c r="AM23" i="1" s="1"/>
  <c r="AL23" i="1"/>
  <c r="X10" i="1"/>
  <c r="W25" i="1" s="1"/>
  <c r="W9" i="1"/>
  <c r="W7" i="1"/>
  <c r="W6" i="1"/>
  <c r="W5" i="1"/>
  <c r="W4" i="1"/>
  <c r="X23" i="1" l="1"/>
  <c r="W10" i="1"/>
  <c r="W23" i="1" s="1"/>
  <c r="R14" i="2" l="1"/>
  <c r="V14" i="2" l="1"/>
  <c r="U14" i="2"/>
</calcChain>
</file>

<file path=xl/sharedStrings.xml><?xml version="1.0" encoding="utf-8"?>
<sst xmlns="http://schemas.openxmlformats.org/spreadsheetml/2006/main" count="240" uniqueCount="90">
  <si>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</si>
  <si>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</si>
  <si>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</si>
  <si>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</si>
  <si>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</si>
  <si>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</si>
  <si>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</si>
  <si>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</si>
  <si>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</si>
  <si>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Dependencia Ejecutora</t>
  </si>
  <si>
    <t>Rendimiento Financiero</t>
  </si>
  <si>
    <t>Reintegro</t>
  </si>
  <si>
    <t>Tipo de Gasto</t>
  </si>
  <si>
    <t>Partida</t>
  </si>
  <si>
    <t xml:space="preserve"> Aprobado </t>
  </si>
  <si>
    <t xml:space="preserve"> Modificado </t>
  </si>
  <si>
    <t>Devengado</t>
  </si>
  <si>
    <t>Ejercido</t>
  </si>
  <si>
    <t>Pagado</t>
  </si>
  <si>
    <t>Contratos</t>
  </si>
  <si>
    <t>Proyectos</t>
  </si>
  <si>
    <t>Observaciones</t>
  </si>
  <si>
    <t>I 005</t>
  </si>
  <si>
    <t>Fortamun</t>
  </si>
  <si>
    <t>Departamento de Salud</t>
  </si>
  <si>
    <t>Comisaría de Seguridad Ciudadana</t>
  </si>
  <si>
    <t xml:space="preserve"> Recaudado(Ministrado) ENE-MAR</t>
  </si>
  <si>
    <t xml:space="preserve"> Recaudado(Ministrado) ABRIL-JUNIO</t>
  </si>
  <si>
    <t>MINISTRADO ENERO A JUNIO</t>
  </si>
  <si>
    <t>RECAUDADO DE JULIO A SEPT</t>
  </si>
  <si>
    <t>MINISTRADO DE ENERO A SEPT</t>
  </si>
  <si>
    <t xml:space="preserve"> Recaudado(Ministrado) ene-mar</t>
  </si>
  <si>
    <t xml:space="preserve"> Recaudado(Ministrado) abril junio</t>
  </si>
  <si>
    <t>I004</t>
  </si>
  <si>
    <t>Fais Municipal</t>
  </si>
  <si>
    <t>RECAUDADO DE OCT A DICIEMBRE</t>
  </si>
  <si>
    <t>.</t>
  </si>
  <si>
    <t>sueldos base</t>
  </si>
  <si>
    <t>honorarios asimilados</t>
  </si>
  <si>
    <t>sueldo eventual</t>
  </si>
  <si>
    <t>horas extras</t>
  </si>
  <si>
    <t>material electrico</t>
  </si>
  <si>
    <t>medicamentos</t>
  </si>
  <si>
    <t>suministros medicos</t>
  </si>
  <si>
    <t>accesorios laboratorio</t>
  </si>
  <si>
    <t>gasolina</t>
  </si>
  <si>
    <t>energia electrica</t>
  </si>
  <si>
    <t>renta equipo</t>
  </si>
  <si>
    <t>comisiones bancarias</t>
  </si>
  <si>
    <t>MINISTRADO DE ENERO A MARZO</t>
  </si>
  <si>
    <t>COMPROMETIDO ENERO A MARZO</t>
  </si>
  <si>
    <t>DESECHOS</t>
  </si>
  <si>
    <t>SEGURIDAD</t>
  </si>
  <si>
    <t>HACIENDA</t>
  </si>
  <si>
    <t>SALUD</t>
  </si>
  <si>
    <t>SERVICIOS PUBLICOS</t>
  </si>
  <si>
    <t>Comprometido enero a marzo</t>
  </si>
  <si>
    <t>Servicios Publicos</t>
  </si>
  <si>
    <t>Hacienda</t>
  </si>
  <si>
    <t>MINISTRADO DE ABRIL A JUNIO</t>
  </si>
  <si>
    <t>MINISTRADO DE ENERO A JUNIO</t>
  </si>
  <si>
    <t>COMPROMETIDO ABRIL A JUNIO</t>
  </si>
  <si>
    <t>Uniformes</t>
  </si>
  <si>
    <t>mantenimiento radios</t>
  </si>
  <si>
    <t>Vehiculos</t>
  </si>
  <si>
    <t>COMPROMETIDO ENERO A JUNIO</t>
  </si>
  <si>
    <t>PROTECCION CIVIL</t>
  </si>
  <si>
    <t>comprometido abril a junio</t>
  </si>
  <si>
    <t>COMPROMETIDO ENERO A SEPTIEMBRE</t>
  </si>
  <si>
    <t>EJERCIDO JULIO A SEPTIEMBRE</t>
  </si>
  <si>
    <t>MINISTRADO DE ENERO A SEPTIEMBRE</t>
  </si>
  <si>
    <t>fletes y maniobras</t>
  </si>
  <si>
    <t xml:space="preserve"> Recaudado(Ministrado) julio a septiembre</t>
  </si>
  <si>
    <t>comprometido julio a septiembre</t>
  </si>
  <si>
    <t xml:space="preserve"> Recaudado(Ministrado) OCTUBRE A DICIEMBRE</t>
  </si>
  <si>
    <t xml:space="preserve"> Recaudado(Ministrado) enero a diciembre</t>
  </si>
  <si>
    <t>comprometido octubre a diciembre</t>
  </si>
  <si>
    <t>comprometido enero a diciembre</t>
  </si>
  <si>
    <t>5AL MILLAR</t>
  </si>
  <si>
    <t>MINISTRADO DE ENERO A DICIEMBRE</t>
  </si>
  <si>
    <t>EJERCIDO OCTUBRE  A DICIEMBRE</t>
  </si>
  <si>
    <t>cuoata seguro</t>
  </si>
  <si>
    <t>COMPROMETIDO ENERO A DICIEMBRE</t>
  </si>
  <si>
    <t>lo meteré a comisiones bancarias</t>
  </si>
  <si>
    <t>rendiemientos</t>
  </si>
  <si>
    <t>saldo en bancos</t>
  </si>
  <si>
    <t>APORTACION FORMALECIMEINTO MUNICIPIOS PERIODO OCTUBRE A DICIEMBRE 2021</t>
  </si>
  <si>
    <t>MUNICIPIO DE JOCOTEPEC JALISCO</t>
  </si>
  <si>
    <t>APORTACION FORTALECIMEINTO DE MUNICIPIOS  OCTUBRE A DICIEMBRE 2021</t>
  </si>
  <si>
    <t>PERIODO OCTUBRE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</si>
</sst>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34" borderId="10" xfId="0" applyNumberFormat="1" applyFill="1" applyBorder="1"/>
    <xf numFmtId="49" fontId="0" fillId="33" borderId="0" xfId="0" applyNumberFormat="1" applyFill="1"/>
    <xf numFmtId="0" fontId="16" fillId="36" borderId="0" xfId="0" applyFont="1" applyFill="1" applyBorder="1" applyAlignment="1">
      <alignment wrapText="1"/>
    </xf>
    <xf numFmtId="44" fontId="0" fillId="0" borderId="0" xfId="42" applyFont="1"/>
    <xf numFmtId="0" fontId="18" fillId="0" borderId="10" xfId="0" applyFont="1" applyBorder="1"/>
    <xf numFmtId="0" fontId="0" fillId="0" borderId="10" xfId="0" applyBorder="1"/>
    <xf numFmtId="44" fontId="0" fillId="0" borderId="10" xfId="42" applyFont="1" applyBorder="1"/>
    <xf numFmtId="44" fontId="0" fillId="0" borderId="0" xfId="42" applyFont="1" applyFill="1" applyBorder="1"/>
    <xf numFmtId="8" fontId="0" fillId="34" borderId="10" xfId="0" applyNumberFormat="1" applyFont="1" applyFill="1" applyBorder="1"/>
    <xf numFmtId="0" fontId="18" fillId="0" borderId="0" xfId="0" applyFont="1" applyBorder="1"/>
    <xf numFmtId="0" fontId="19" fillId="0" borderId="14" xfId="0" applyFont="1" applyBorder="1"/>
    <xf numFmtId="0" fontId="0" fillId="0" borderId="10" xfId="0" applyBorder="1" applyAlignment="1">
      <alignment wrapText="1"/>
    </xf>
    <xf numFmtId="8" fontId="0" fillId="36" borderId="0" xfId="0" applyNumberFormat="1" applyFill="1" applyBorder="1"/>
    <xf numFmtId="8" fontId="0" fillId="33" borderId="10" xfId="0" applyNumberFormat="1" applyFill="1" applyBorder="1"/>
    <xf numFmtId="44" fontId="0" fillId="33" borderId="10" xfId="42" applyFont="1" applyFill="1" applyBorder="1"/>
    <xf numFmtId="0" fontId="16" fillId="38" borderId="0" xfId="0" applyFont="1" applyFill="1" applyBorder="1" applyAlignment="1">
      <alignment wrapText="1"/>
    </xf>
    <xf numFmtId="0" fontId="16" fillId="39" borderId="0" xfId="0" applyFont="1" applyFill="1" applyBorder="1" applyAlignment="1">
      <alignment wrapText="1"/>
    </xf>
    <xf numFmtId="8" fontId="0" fillId="39" borderId="10" xfId="0" applyNumberFormat="1" applyFont="1" applyFill="1" applyBorder="1"/>
    <xf numFmtId="8" fontId="0" fillId="0" borderId="0" xfId="42" applyNumberFormat="1" applyFont="1"/>
    <xf numFmtId="8" fontId="0" fillId="40" borderId="10" xfId="0" applyNumberFormat="1" applyFill="1" applyBorder="1"/>
    <xf numFmtId="8" fontId="0" fillId="38" borderId="10" xfId="0" applyNumberFormat="1" applyFont="1" applyFill="1" applyBorder="1"/>
    <xf numFmtId="44" fontId="0" fillId="0" borderId="0" xfId="0" applyNumberFormat="1"/>
    <xf numFmtId="0" fontId="0" fillId="33" borderId="10" xfId="0" applyFill="1" applyBorder="1"/>
    <xf numFmtId="8" fontId="16" fillId="33" borderId="10" xfId="0" applyNumberFormat="1" applyFont="1" applyFill="1" applyBorder="1"/>
    <xf numFmtId="0" fontId="16" fillId="33" borderId="10" xfId="0" applyFont="1" applyFill="1" applyBorder="1"/>
    <xf numFmtId="8" fontId="16" fillId="0" borderId="0" xfId="0" applyNumberFormat="1" applyFont="1"/>
    <xf numFmtId="0" fontId="1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35" borderId="20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21" xfId="0" applyFill="1" applyBorder="1" applyAlignment="1">
      <alignment wrapText="1"/>
    </xf>
    <xf numFmtId="0" fontId="16" fillId="35" borderId="20" xfId="0" applyFont="1" applyFill="1" applyBorder="1" applyAlignment="1">
      <alignment wrapText="1"/>
    </xf>
    <xf numFmtId="0" fontId="16" fillId="35" borderId="0" xfId="0" applyFont="1" applyFill="1" applyBorder="1" applyAlignment="1">
      <alignment wrapText="1"/>
    </xf>
    <xf numFmtId="0" fontId="16" fillId="35" borderId="21" xfId="0" applyFont="1" applyFill="1" applyBorder="1" applyAlignment="1">
      <alignment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0" xfId="0" applyBorder="1" applyAlignment="1">
      <alignment wrapText="1"/>
    </xf>
    <xf numFmtId="0" fontId="0" fillId="40" borderId="0" xfId="0" applyFill="1" applyBorder="1" applyAlignment="1">
      <alignment wrapText="1"/>
    </xf>
    <xf numFmtId="0" fontId="0" fillId="0" borderId="21" xfId="0" applyBorder="1" applyAlignment="1">
      <alignment wrapText="1"/>
    </xf>
    <xf numFmtId="0" fontId="18" fillId="0" borderId="23" xfId="0" applyFont="1" applyBorder="1"/>
    <xf numFmtId="0" fontId="0" fillId="0" borderId="24" xfId="0" applyBorder="1"/>
    <xf numFmtId="0" fontId="0" fillId="0" borderId="25" xfId="0" applyBorder="1"/>
    <xf numFmtId="8" fontId="16" fillId="0" borderId="26" xfId="0" applyNumberFormat="1" applyFont="1" applyBorder="1"/>
    <xf numFmtId="8" fontId="16" fillId="33" borderId="26" xfId="0" applyNumberFormat="1" applyFont="1" applyFill="1" applyBorder="1"/>
    <xf numFmtId="8" fontId="16" fillId="38" borderId="26" xfId="0" applyNumberFormat="1" applyFont="1" applyFill="1" applyBorder="1"/>
    <xf numFmtId="0" fontId="0" fillId="0" borderId="27" xfId="0" applyBorder="1"/>
    <xf numFmtId="0" fontId="0" fillId="0" borderId="28" xfId="0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23" xfId="0" applyBorder="1"/>
    <xf numFmtId="0" fontId="0" fillId="0" borderId="26" xfId="0" applyBorder="1"/>
    <xf numFmtId="0" fontId="0" fillId="0" borderId="11" xfId="0" applyBorder="1"/>
    <xf numFmtId="49" fontId="0" fillId="0" borderId="12" xfId="0" applyNumberFormat="1" applyBorder="1" applyAlignment="1">
      <alignment wrapText="1"/>
    </xf>
    <xf numFmtId="49" fontId="0" fillId="33" borderId="29" xfId="0" applyNumberFormat="1" applyFill="1" applyBorder="1" applyAlignment="1">
      <alignment wrapText="1"/>
    </xf>
    <xf numFmtId="49" fontId="0" fillId="36" borderId="29" xfId="0" applyNumberFormat="1" applyFill="1" applyBorder="1" applyAlignment="1">
      <alignment wrapText="1"/>
    </xf>
    <xf numFmtId="49" fontId="0" fillId="35" borderId="12" xfId="0" applyNumberFormat="1" applyFill="1" applyBorder="1" applyAlignment="1">
      <alignment wrapText="1"/>
    </xf>
    <xf numFmtId="49" fontId="0" fillId="39" borderId="12" xfId="0" applyNumberFormat="1" applyFill="1" applyBorder="1" applyAlignment="1">
      <alignment wrapText="1"/>
    </xf>
    <xf numFmtId="49" fontId="0" fillId="40" borderId="12" xfId="0" applyNumberFormat="1" applyFill="1" applyBorder="1" applyAlignment="1">
      <alignment wrapText="1"/>
    </xf>
    <xf numFmtId="0" fontId="0" fillId="0" borderId="20" xfId="0" applyBorder="1"/>
    <xf numFmtId="44" fontId="0" fillId="0" borderId="0" xfId="42" applyFont="1" applyBorder="1"/>
    <xf numFmtId="8" fontId="0" fillId="0" borderId="0" xfId="0" applyNumberFormat="1" applyBorder="1"/>
    <xf numFmtId="8" fontId="0" fillId="34" borderId="0" xfId="0" applyNumberFormat="1" applyFill="1" applyBorder="1"/>
    <xf numFmtId="8" fontId="0" fillId="39" borderId="0" xfId="0" applyNumberFormat="1" applyFill="1" applyBorder="1"/>
    <xf numFmtId="8" fontId="0" fillId="40" borderId="0" xfId="0" applyNumberFormat="1" applyFill="1" applyBorder="1"/>
    <xf numFmtId="0" fontId="16" fillId="0" borderId="0" xfId="0" applyFont="1" applyBorder="1"/>
    <xf numFmtId="8" fontId="0" fillId="0" borderId="21" xfId="0" applyNumberFormat="1" applyBorder="1"/>
    <xf numFmtId="0" fontId="0" fillId="0" borderId="30" xfId="0" applyBorder="1"/>
    <xf numFmtId="44" fontId="16" fillId="0" borderId="26" xfId="0" applyNumberFormat="1" applyFont="1" applyBorder="1"/>
    <xf numFmtId="44" fontId="16" fillId="0" borderId="31" xfId="0" applyNumberFormat="1" applyFont="1" applyBorder="1"/>
    <xf numFmtId="44" fontId="16" fillId="33" borderId="26" xfId="0" applyNumberFormat="1" applyFont="1" applyFill="1" applyBorder="1"/>
    <xf numFmtId="44" fontId="16" fillId="37" borderId="26" xfId="0" applyNumberFormat="1" applyFont="1" applyFill="1" applyBorder="1"/>
    <xf numFmtId="8" fontId="16" fillId="39" borderId="26" xfId="0" applyNumberFormat="1" applyFont="1" applyFill="1" applyBorder="1"/>
    <xf numFmtId="8" fontId="16" fillId="40" borderId="26" xfId="0" applyNumberFormat="1" applyFont="1" applyFill="1" applyBorder="1"/>
    <xf numFmtId="8" fontId="0" fillId="0" borderId="28" xfId="0" applyNumberForma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3"/>
  <sheetViews>
    <sheetView topLeftCell="N1" zoomScaleNormal="100" workbookViewId="0">
      <selection activeCell="N1" sqref="N1:AP1"/>
    </sheetView>
  </sheetViews>
  <sheetFormatPr baseColWidth="10" defaultRowHeight="15" x14ac:dyDescent="0.25"/>
  <cols>
    <col min="1" max="1" width="5.7109375" customWidth="1"/>
    <col min="2" max="2" width="5.140625" customWidth="1"/>
    <col min="3" max="3" width="4.140625" customWidth="1"/>
    <col min="4" max="4" width="5.85546875" customWidth="1"/>
    <col min="5" max="5" width="4.42578125" customWidth="1"/>
    <col min="6" max="6" width="5.28515625" customWidth="1"/>
    <col min="7" max="7" width="6.85546875" customWidth="1"/>
    <col min="8" max="8" width="10.140625" customWidth="1"/>
    <col min="9" max="9" width="3.85546875" customWidth="1"/>
    <col min="10" max="10" width="25.85546875" hidden="1" customWidth="1"/>
    <col min="11" max="11" width="6.5703125" customWidth="1"/>
    <col min="12" max="12" width="7" customWidth="1"/>
    <col min="13" max="13" width="6.85546875" customWidth="1"/>
    <col min="14" max="14" width="7.5703125" customWidth="1"/>
    <col min="15" max="15" width="19.5703125" customWidth="1"/>
    <col min="16" max="16" width="16" customWidth="1"/>
    <col min="17" max="17" width="17" customWidth="1"/>
    <col min="18" max="18" width="13.7109375" hidden="1" customWidth="1"/>
    <col min="19" max="29" width="14.85546875" hidden="1" customWidth="1"/>
    <col min="30" max="30" width="14.85546875" customWidth="1"/>
    <col min="31" max="36" width="15.140625" hidden="1" customWidth="1"/>
    <col min="37" max="37" width="15.140625" customWidth="1"/>
    <col min="38" max="38" width="15" customWidth="1"/>
    <col min="39" max="39" width="13.7109375" customWidth="1"/>
    <col min="40" max="40" width="17.28515625" customWidth="1"/>
    <col min="41" max="41" width="5.140625" customWidth="1"/>
    <col min="42" max="42" width="19.28515625" bestFit="1" customWidth="1"/>
  </cols>
  <sheetData>
    <row r="1" spans="1:44" x14ac:dyDescent="0.25">
      <c r="N1" s="59" t="s">
        <v>87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1"/>
    </row>
    <row r="2" spans="1:44" x14ac:dyDescent="0.25">
      <c r="N2" s="62" t="s">
        <v>86</v>
      </c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4"/>
    </row>
    <row r="3" spans="1:44" ht="51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41" t="s">
        <v>12</v>
      </c>
      <c r="N3" s="47" t="s">
        <v>13</v>
      </c>
      <c r="O3" s="48"/>
      <c r="P3" s="48" t="s">
        <v>14</v>
      </c>
      <c r="Q3" s="48" t="s">
        <v>15</v>
      </c>
      <c r="R3" s="48"/>
      <c r="S3" s="33" t="s">
        <v>26</v>
      </c>
      <c r="T3" s="34" t="s">
        <v>27</v>
      </c>
      <c r="U3" s="34" t="s">
        <v>29</v>
      </c>
      <c r="V3" s="35" t="s">
        <v>35</v>
      </c>
      <c r="W3" s="36" t="s">
        <v>28</v>
      </c>
      <c r="X3" s="37" t="s">
        <v>30</v>
      </c>
      <c r="Y3" s="37" t="s">
        <v>79</v>
      </c>
      <c r="Z3" s="38" t="s">
        <v>49</v>
      </c>
      <c r="AA3" s="38" t="s">
        <v>59</v>
      </c>
      <c r="AB3" s="38" t="s">
        <v>60</v>
      </c>
      <c r="AC3" s="38" t="s">
        <v>70</v>
      </c>
      <c r="AD3" s="18" t="s">
        <v>79</v>
      </c>
      <c r="AE3" s="5" t="s">
        <v>50</v>
      </c>
      <c r="AF3" s="5" t="s">
        <v>61</v>
      </c>
      <c r="AG3" s="5" t="s">
        <v>65</v>
      </c>
      <c r="AH3" s="5" t="s">
        <v>69</v>
      </c>
      <c r="AI3" s="19" t="s">
        <v>80</v>
      </c>
      <c r="AJ3" s="5" t="s">
        <v>68</v>
      </c>
      <c r="AK3" s="18" t="s">
        <v>82</v>
      </c>
      <c r="AL3" s="49" t="s">
        <v>16</v>
      </c>
      <c r="AM3" s="49" t="s">
        <v>17</v>
      </c>
      <c r="AN3" s="49" t="s">
        <v>18</v>
      </c>
      <c r="AO3" s="48"/>
      <c r="AP3" s="50"/>
      <c r="AQ3" s="2"/>
      <c r="AR3" s="2"/>
    </row>
    <row r="4" spans="1:44" ht="15.75" x14ac:dyDescent="0.25">
      <c r="A4" s="8">
        <v>14</v>
      </c>
      <c r="B4" s="8">
        <v>50</v>
      </c>
      <c r="C4" s="8">
        <v>2</v>
      </c>
      <c r="D4" s="8">
        <v>2021</v>
      </c>
      <c r="E4" s="8">
        <v>2</v>
      </c>
      <c r="F4" s="8">
        <v>33</v>
      </c>
      <c r="G4" s="8" t="s">
        <v>22</v>
      </c>
      <c r="H4" s="8" t="s">
        <v>23</v>
      </c>
      <c r="I4" s="8"/>
      <c r="J4" s="8" t="s">
        <v>25</v>
      </c>
      <c r="K4" s="8">
        <v>0</v>
      </c>
      <c r="L4" s="8">
        <v>0</v>
      </c>
      <c r="M4" s="42">
        <v>1</v>
      </c>
      <c r="N4" s="51">
        <v>113</v>
      </c>
      <c r="O4" s="13" t="s">
        <v>37</v>
      </c>
      <c r="P4" s="9"/>
      <c r="Q4" s="17">
        <v>5454519</v>
      </c>
      <c r="R4" s="25"/>
      <c r="S4" s="16">
        <v>2614362.5</v>
      </c>
      <c r="T4" s="16">
        <v>2614362.5</v>
      </c>
      <c r="U4" s="16">
        <v>2614362.5</v>
      </c>
      <c r="V4" s="16">
        <v>2614362.5</v>
      </c>
      <c r="W4" s="16">
        <f>S4+T4</f>
        <v>5228725</v>
      </c>
      <c r="X4" s="16">
        <f>S4+T4+U4</f>
        <v>7843087.5</v>
      </c>
      <c r="Y4" s="16"/>
      <c r="Z4" s="16">
        <v>365120</v>
      </c>
      <c r="AA4" s="16">
        <v>365120</v>
      </c>
      <c r="AB4" s="16">
        <f>Q4/2</f>
        <v>2727259.5</v>
      </c>
      <c r="AC4" s="16">
        <f>Q4*0.75</f>
        <v>4090889.25</v>
      </c>
      <c r="AD4" s="16">
        <v>5454519</v>
      </c>
      <c r="AE4" s="3">
        <v>303020</v>
      </c>
      <c r="AF4" s="11">
        <v>1849525</v>
      </c>
      <c r="AG4" s="11">
        <f>AE4+AF4</f>
        <v>2152545</v>
      </c>
      <c r="AH4" s="11">
        <v>1029349</v>
      </c>
      <c r="AI4" s="20">
        <v>2272625</v>
      </c>
      <c r="AJ4" s="11">
        <f>AH4+AG4</f>
        <v>3181894</v>
      </c>
      <c r="AK4" s="23">
        <f>AJ4+AI4</f>
        <v>5454519</v>
      </c>
      <c r="AL4" s="22">
        <f>AK4</f>
        <v>5454519</v>
      </c>
      <c r="AM4" s="22">
        <f>AL4</f>
        <v>5454519</v>
      </c>
      <c r="AN4" s="22">
        <f>AK4</f>
        <v>5454519</v>
      </c>
      <c r="AO4" s="7">
        <v>113</v>
      </c>
      <c r="AP4" s="46" t="s">
        <v>52</v>
      </c>
    </row>
    <row r="5" spans="1:44" ht="15.75" x14ac:dyDescent="0.25">
      <c r="A5" s="8">
        <v>14</v>
      </c>
      <c r="B5" s="8">
        <v>50</v>
      </c>
      <c r="C5" s="8">
        <v>2</v>
      </c>
      <c r="D5" s="8">
        <v>2021</v>
      </c>
      <c r="E5" s="8">
        <v>2</v>
      </c>
      <c r="F5" s="8">
        <v>33</v>
      </c>
      <c r="G5" s="8" t="s">
        <v>22</v>
      </c>
      <c r="H5" s="8" t="s">
        <v>23</v>
      </c>
      <c r="I5" s="8"/>
      <c r="J5" s="8" t="s">
        <v>24</v>
      </c>
      <c r="K5" s="8">
        <v>0</v>
      </c>
      <c r="L5" s="8">
        <v>0</v>
      </c>
      <c r="M5" s="42">
        <v>1</v>
      </c>
      <c r="N5" s="51">
        <v>121</v>
      </c>
      <c r="O5" s="13" t="s">
        <v>38</v>
      </c>
      <c r="P5" s="9"/>
      <c r="Q5" s="17">
        <v>96520.15</v>
      </c>
      <c r="R5" s="25"/>
      <c r="S5" s="16">
        <v>547653.69999999995</v>
      </c>
      <c r="T5" s="16">
        <v>547653.69999999995</v>
      </c>
      <c r="U5" s="16">
        <v>547653.69999999995</v>
      </c>
      <c r="V5" s="16">
        <v>547653.9</v>
      </c>
      <c r="W5" s="16">
        <f>S5+T5</f>
        <v>1095307.3999999999</v>
      </c>
      <c r="X5" s="16">
        <f>S5+T5+U5</f>
        <v>1642961.0999999999</v>
      </c>
      <c r="Y5" s="16"/>
      <c r="Z5" s="16">
        <v>50000</v>
      </c>
      <c r="AA5" s="16">
        <v>50000</v>
      </c>
      <c r="AB5" s="16">
        <f>Q5/2</f>
        <v>48260.074999999997</v>
      </c>
      <c r="AC5" s="16">
        <f>Q5*0.75</f>
        <v>72390.112499999988</v>
      </c>
      <c r="AD5" s="16">
        <v>96520.15</v>
      </c>
      <c r="AE5" s="3">
        <v>96520.15</v>
      </c>
      <c r="AF5" s="11"/>
      <c r="AG5" s="11">
        <f t="shared" ref="AG5:AG22" si="0">AE5+AF5</f>
        <v>96520.15</v>
      </c>
      <c r="AH5" s="11">
        <v>0</v>
      </c>
      <c r="AI5" s="20"/>
      <c r="AJ5" s="11">
        <f t="shared" ref="AJ5:AJ22" si="1">AH5+AG5</f>
        <v>96520.15</v>
      </c>
      <c r="AK5" s="23">
        <f t="shared" ref="AK5:AK22" si="2">AJ5+AI5</f>
        <v>96520.15</v>
      </c>
      <c r="AL5" s="22">
        <f t="shared" ref="AL5:AM17" si="3">AK5</f>
        <v>96520.15</v>
      </c>
      <c r="AM5" s="22">
        <f t="shared" si="3"/>
        <v>96520.15</v>
      </c>
      <c r="AN5" s="22">
        <f t="shared" ref="AN5:AN22" si="4">AK5</f>
        <v>96520.15</v>
      </c>
      <c r="AO5" s="7">
        <v>121</v>
      </c>
      <c r="AP5" s="46" t="s">
        <v>54</v>
      </c>
    </row>
    <row r="6" spans="1:44" ht="15.75" x14ac:dyDescent="0.25">
      <c r="A6" s="8">
        <v>14</v>
      </c>
      <c r="B6" s="8">
        <v>50</v>
      </c>
      <c r="C6" s="8">
        <v>2</v>
      </c>
      <c r="D6" s="8">
        <v>2021</v>
      </c>
      <c r="E6" s="8">
        <v>2</v>
      </c>
      <c r="F6" s="8">
        <v>33</v>
      </c>
      <c r="G6" s="8" t="s">
        <v>22</v>
      </c>
      <c r="H6" s="8" t="s">
        <v>23</v>
      </c>
      <c r="I6" s="8"/>
      <c r="J6" s="8" t="s">
        <v>25</v>
      </c>
      <c r="K6" s="8">
        <v>0</v>
      </c>
      <c r="L6" s="8">
        <v>0</v>
      </c>
      <c r="M6" s="42">
        <v>1</v>
      </c>
      <c r="N6" s="51">
        <v>122</v>
      </c>
      <c r="O6" s="13" t="s">
        <v>39</v>
      </c>
      <c r="P6" s="9"/>
      <c r="Q6" s="17">
        <v>63554</v>
      </c>
      <c r="R6" s="25"/>
      <c r="S6" s="16">
        <v>24872.5</v>
      </c>
      <c r="T6" s="16">
        <v>24872.5</v>
      </c>
      <c r="U6" s="16">
        <v>24872.5</v>
      </c>
      <c r="V6" s="16">
        <v>24872.5</v>
      </c>
      <c r="W6" s="16">
        <f>S6+T6</f>
        <v>49745</v>
      </c>
      <c r="X6" s="16">
        <f>S6+T6+U6</f>
        <v>74617.5</v>
      </c>
      <c r="Y6" s="16"/>
      <c r="Z6" s="16">
        <v>9250</v>
      </c>
      <c r="AA6" s="16">
        <v>9250</v>
      </c>
      <c r="AB6" s="16">
        <f>Q6/2</f>
        <v>31777</v>
      </c>
      <c r="AC6" s="16">
        <f>Q6*0.75</f>
        <v>47665.5</v>
      </c>
      <c r="AD6" s="16">
        <v>63554</v>
      </c>
      <c r="AE6" s="3">
        <v>9062</v>
      </c>
      <c r="AF6" s="11">
        <v>54492</v>
      </c>
      <c r="AG6" s="11">
        <f t="shared" si="0"/>
        <v>63554</v>
      </c>
      <c r="AH6" s="11"/>
      <c r="AI6" s="20"/>
      <c r="AJ6" s="11">
        <f t="shared" si="1"/>
        <v>63554</v>
      </c>
      <c r="AK6" s="23">
        <f t="shared" si="2"/>
        <v>63554</v>
      </c>
      <c r="AL6" s="22">
        <f t="shared" si="3"/>
        <v>63554</v>
      </c>
      <c r="AM6" s="22">
        <f t="shared" si="3"/>
        <v>63554</v>
      </c>
      <c r="AN6" s="22">
        <f t="shared" si="4"/>
        <v>63554</v>
      </c>
      <c r="AO6" s="7">
        <v>122</v>
      </c>
      <c r="AP6" s="46" t="s">
        <v>52</v>
      </c>
    </row>
    <row r="7" spans="1:44" ht="15.75" x14ac:dyDescent="0.25">
      <c r="A7" s="8">
        <v>14</v>
      </c>
      <c r="B7" s="8">
        <v>50</v>
      </c>
      <c r="C7" s="8">
        <v>2</v>
      </c>
      <c r="D7" s="8">
        <v>2021</v>
      </c>
      <c r="E7" s="8">
        <v>2</v>
      </c>
      <c r="F7" s="8">
        <v>33</v>
      </c>
      <c r="G7" s="8" t="s">
        <v>22</v>
      </c>
      <c r="H7" s="8" t="s">
        <v>23</v>
      </c>
      <c r="I7" s="8"/>
      <c r="J7" s="8" t="s">
        <v>24</v>
      </c>
      <c r="K7" s="8">
        <v>0</v>
      </c>
      <c r="L7" s="8">
        <v>0</v>
      </c>
      <c r="M7" s="42">
        <v>1</v>
      </c>
      <c r="N7" s="51">
        <v>133</v>
      </c>
      <c r="O7" s="13" t="s">
        <v>40</v>
      </c>
      <c r="P7" s="9"/>
      <c r="Q7" s="17">
        <v>16239.5</v>
      </c>
      <c r="R7" s="25"/>
      <c r="S7" s="16">
        <v>64202</v>
      </c>
      <c r="T7" s="16">
        <v>64202</v>
      </c>
      <c r="U7" s="16">
        <v>64202</v>
      </c>
      <c r="V7" s="16">
        <v>64202</v>
      </c>
      <c r="W7" s="16">
        <f>S7+T7</f>
        <v>128404</v>
      </c>
      <c r="X7" s="16">
        <f>S7+T7+U7</f>
        <v>192606</v>
      </c>
      <c r="Y7" s="16"/>
      <c r="Z7" s="16">
        <v>16239.5</v>
      </c>
      <c r="AA7" s="16">
        <v>16239.5</v>
      </c>
      <c r="AB7" s="16">
        <f>Q7/2</f>
        <v>8119.75</v>
      </c>
      <c r="AC7" s="16">
        <f>Q7*0.75</f>
        <v>12179.625</v>
      </c>
      <c r="AD7" s="16">
        <v>16239.5</v>
      </c>
      <c r="AE7" s="3">
        <v>16239.5</v>
      </c>
      <c r="AF7" s="11"/>
      <c r="AG7" s="11">
        <f t="shared" si="0"/>
        <v>16239.5</v>
      </c>
      <c r="AH7" s="11"/>
      <c r="AI7" s="20"/>
      <c r="AJ7" s="11">
        <f t="shared" si="1"/>
        <v>16239.5</v>
      </c>
      <c r="AK7" s="23">
        <f t="shared" si="2"/>
        <v>16239.5</v>
      </c>
      <c r="AL7" s="22">
        <f t="shared" si="3"/>
        <v>16239.5</v>
      </c>
      <c r="AM7" s="22">
        <f t="shared" si="3"/>
        <v>16239.5</v>
      </c>
      <c r="AN7" s="22">
        <f t="shared" si="4"/>
        <v>16239.5</v>
      </c>
      <c r="AO7" s="7">
        <v>133</v>
      </c>
      <c r="AP7" s="46" t="s">
        <v>54</v>
      </c>
    </row>
    <row r="8" spans="1:44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42"/>
      <c r="N8" s="51">
        <v>144</v>
      </c>
      <c r="O8" s="13" t="s">
        <v>81</v>
      </c>
      <c r="P8" s="9"/>
      <c r="Q8" s="17">
        <v>250238.66</v>
      </c>
      <c r="R8" s="25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>
        <v>250238.66</v>
      </c>
      <c r="AE8" s="3"/>
      <c r="AF8" s="11"/>
      <c r="AG8" s="11"/>
      <c r="AH8" s="11"/>
      <c r="AI8" s="20">
        <v>250238.66</v>
      </c>
      <c r="AJ8" s="11">
        <f t="shared" si="1"/>
        <v>0</v>
      </c>
      <c r="AK8" s="23">
        <f t="shared" si="2"/>
        <v>250238.66</v>
      </c>
      <c r="AL8" s="22">
        <f t="shared" si="3"/>
        <v>250238.66</v>
      </c>
      <c r="AM8" s="22">
        <f t="shared" si="3"/>
        <v>250238.66</v>
      </c>
      <c r="AN8" s="22">
        <f t="shared" si="4"/>
        <v>250238.66</v>
      </c>
      <c r="AO8" s="7">
        <v>144</v>
      </c>
      <c r="AP8" s="46" t="s">
        <v>54</v>
      </c>
    </row>
    <row r="9" spans="1:44" ht="15.75" x14ac:dyDescent="0.25">
      <c r="A9" s="8">
        <v>14</v>
      </c>
      <c r="B9" s="8">
        <v>50</v>
      </c>
      <c r="C9" s="8">
        <v>2</v>
      </c>
      <c r="D9" s="8">
        <v>2021</v>
      </c>
      <c r="E9" s="8">
        <v>2</v>
      </c>
      <c r="F9" s="8">
        <v>33</v>
      </c>
      <c r="G9" s="8" t="s">
        <v>22</v>
      </c>
      <c r="H9" s="8" t="s">
        <v>23</v>
      </c>
      <c r="I9" s="8"/>
      <c r="J9" s="8" t="s">
        <v>57</v>
      </c>
      <c r="K9" s="8">
        <v>0</v>
      </c>
      <c r="L9" s="8">
        <v>0</v>
      </c>
      <c r="M9" s="42">
        <v>1</v>
      </c>
      <c r="N9" s="51">
        <v>246</v>
      </c>
      <c r="O9" s="13" t="s">
        <v>41</v>
      </c>
      <c r="P9" s="9"/>
      <c r="Q9" s="17">
        <v>4407671.38</v>
      </c>
      <c r="R9" s="25"/>
      <c r="S9" s="16">
        <v>9500</v>
      </c>
      <c r="T9" s="16">
        <v>9500</v>
      </c>
      <c r="U9" s="16">
        <v>9500</v>
      </c>
      <c r="V9" s="16">
        <v>9500</v>
      </c>
      <c r="W9" s="16">
        <f>S9+T9</f>
        <v>19000</v>
      </c>
      <c r="X9" s="16">
        <f>S9+T9+U9</f>
        <v>28500</v>
      </c>
      <c r="Y9" s="16"/>
      <c r="Z9" s="16">
        <v>1760000</v>
      </c>
      <c r="AA9" s="16">
        <v>1760000</v>
      </c>
      <c r="AB9" s="16">
        <f t="shared" ref="AB9:AB14" si="5">Q9/2</f>
        <v>2203835.69</v>
      </c>
      <c r="AC9" s="16">
        <f t="shared" ref="AC9:AC16" si="6">Q9*0.75</f>
        <v>3305753.5350000001</v>
      </c>
      <c r="AD9" s="16">
        <v>4407671.38</v>
      </c>
      <c r="AE9" s="3">
        <v>1759488.99</v>
      </c>
      <c r="AF9" s="11">
        <v>1045786.94</v>
      </c>
      <c r="AG9" s="11">
        <f t="shared" si="0"/>
        <v>2805275.9299999997</v>
      </c>
      <c r="AH9" s="11">
        <v>1602395.45</v>
      </c>
      <c r="AI9" s="20"/>
      <c r="AJ9" s="11">
        <f t="shared" si="1"/>
        <v>4407671.38</v>
      </c>
      <c r="AK9" s="23">
        <f t="shared" si="2"/>
        <v>4407671.38</v>
      </c>
      <c r="AL9" s="22">
        <f t="shared" si="3"/>
        <v>4407671.38</v>
      </c>
      <c r="AM9" s="22">
        <f t="shared" si="3"/>
        <v>4407671.38</v>
      </c>
      <c r="AN9" s="22">
        <f t="shared" si="4"/>
        <v>4407671.38</v>
      </c>
      <c r="AO9" s="7">
        <v>246</v>
      </c>
      <c r="AP9" s="46" t="s">
        <v>55</v>
      </c>
    </row>
    <row r="10" spans="1:44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 t="s">
        <v>24</v>
      </c>
      <c r="K10" s="8"/>
      <c r="L10" s="8"/>
      <c r="M10" s="42"/>
      <c r="N10" s="51">
        <v>253</v>
      </c>
      <c r="O10" s="13" t="s">
        <v>42</v>
      </c>
      <c r="P10" s="9">
        <v>9845032</v>
      </c>
      <c r="Q10" s="17">
        <v>2780952.0599999996</v>
      </c>
      <c r="R10" s="25"/>
      <c r="S10" s="26">
        <f t="shared" ref="S10:X10" si="7">SUM(S4:S9)</f>
        <v>3260590.7</v>
      </c>
      <c r="T10" s="26">
        <f t="shared" si="7"/>
        <v>3260590.7</v>
      </c>
      <c r="U10" s="26">
        <f t="shared" si="7"/>
        <v>3260590.7</v>
      </c>
      <c r="V10" s="26">
        <f t="shared" si="7"/>
        <v>3260590.9</v>
      </c>
      <c r="W10" s="26">
        <f t="shared" si="7"/>
        <v>6521181.4000000004</v>
      </c>
      <c r="X10" s="26">
        <f t="shared" si="7"/>
        <v>9781772.0999999996</v>
      </c>
      <c r="Y10" s="26"/>
      <c r="Z10" s="17">
        <v>807118.98</v>
      </c>
      <c r="AA10" s="17">
        <v>807118.98</v>
      </c>
      <c r="AB10" s="16">
        <f t="shared" si="5"/>
        <v>1390476.0299999998</v>
      </c>
      <c r="AC10" s="16">
        <f t="shared" si="6"/>
        <v>2085714.0449999997</v>
      </c>
      <c r="AD10" s="16">
        <v>2780952.0599999996</v>
      </c>
      <c r="AE10" s="3">
        <v>760597.69</v>
      </c>
      <c r="AF10" s="11">
        <v>998043.07</v>
      </c>
      <c r="AG10" s="11">
        <f t="shared" si="0"/>
        <v>1758640.7599999998</v>
      </c>
      <c r="AH10" s="11">
        <v>589292.23</v>
      </c>
      <c r="AI10" s="20">
        <v>433019.07</v>
      </c>
      <c r="AJ10" s="11">
        <f t="shared" si="1"/>
        <v>2347932.9899999998</v>
      </c>
      <c r="AK10" s="23">
        <f t="shared" si="2"/>
        <v>2780952.0599999996</v>
      </c>
      <c r="AL10" s="22">
        <f t="shared" si="3"/>
        <v>2780952.0599999996</v>
      </c>
      <c r="AM10" s="22">
        <f t="shared" si="3"/>
        <v>2780952.0599999996</v>
      </c>
      <c r="AN10" s="22">
        <f t="shared" si="4"/>
        <v>2780952.0599999996</v>
      </c>
      <c r="AO10" s="7">
        <v>253</v>
      </c>
      <c r="AP10" s="46" t="s">
        <v>54</v>
      </c>
    </row>
    <row r="11" spans="1:44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 t="s">
        <v>24</v>
      </c>
      <c r="K11" s="8"/>
      <c r="L11" s="8"/>
      <c r="M11" s="42"/>
      <c r="N11" s="51">
        <v>254</v>
      </c>
      <c r="O11" s="13" t="s">
        <v>43</v>
      </c>
      <c r="P11" s="9"/>
      <c r="Q11" s="17">
        <v>3557633.3</v>
      </c>
      <c r="R11" s="25"/>
      <c r="S11" s="25"/>
      <c r="T11" s="25"/>
      <c r="U11" s="25"/>
      <c r="V11" s="25"/>
      <c r="W11" s="27"/>
      <c r="X11" s="27"/>
      <c r="Y11" s="27"/>
      <c r="Z11" s="17">
        <v>902500</v>
      </c>
      <c r="AA11" s="17">
        <v>902500</v>
      </c>
      <c r="AB11" s="16">
        <f t="shared" si="5"/>
        <v>1778816.65</v>
      </c>
      <c r="AC11" s="16">
        <f t="shared" si="6"/>
        <v>2668224.9749999996</v>
      </c>
      <c r="AD11" s="16">
        <v>3557633.3</v>
      </c>
      <c r="AE11" s="3">
        <v>947794.76</v>
      </c>
      <c r="AF11" s="11">
        <v>966702.8</v>
      </c>
      <c r="AG11" s="11">
        <f t="shared" si="0"/>
        <v>1914497.56</v>
      </c>
      <c r="AH11" s="11">
        <v>805353.44</v>
      </c>
      <c r="AI11" s="20">
        <v>837782.3</v>
      </c>
      <c r="AJ11" s="11">
        <f t="shared" si="1"/>
        <v>2719851</v>
      </c>
      <c r="AK11" s="23">
        <f t="shared" si="2"/>
        <v>3557633.3</v>
      </c>
      <c r="AL11" s="22">
        <f t="shared" si="3"/>
        <v>3557633.3</v>
      </c>
      <c r="AM11" s="22">
        <f t="shared" si="3"/>
        <v>3557633.3</v>
      </c>
      <c r="AN11" s="22">
        <f t="shared" si="4"/>
        <v>3557633.3</v>
      </c>
      <c r="AO11" s="7">
        <v>254</v>
      </c>
      <c r="AP11" s="46" t="s">
        <v>54</v>
      </c>
    </row>
    <row r="12" spans="1:44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 t="s">
        <v>24</v>
      </c>
      <c r="K12" s="8"/>
      <c r="L12" s="8"/>
      <c r="M12" s="42"/>
      <c r="N12" s="51">
        <v>255</v>
      </c>
      <c r="O12" s="13" t="s">
        <v>44</v>
      </c>
      <c r="P12" s="9"/>
      <c r="Q12" s="17">
        <v>32560.01</v>
      </c>
      <c r="R12" s="25"/>
      <c r="S12" s="25"/>
      <c r="T12" s="25"/>
      <c r="U12" s="25"/>
      <c r="V12" s="25"/>
      <c r="W12" s="25"/>
      <c r="X12" s="25"/>
      <c r="Y12" s="25"/>
      <c r="Z12" s="17">
        <v>13750</v>
      </c>
      <c r="AA12" s="17">
        <v>13750</v>
      </c>
      <c r="AB12" s="16">
        <f t="shared" si="5"/>
        <v>16280.004999999999</v>
      </c>
      <c r="AC12" s="16">
        <f t="shared" si="6"/>
        <v>24420.0075</v>
      </c>
      <c r="AD12" s="16">
        <v>32560.01</v>
      </c>
      <c r="AE12" s="3">
        <v>32560.01</v>
      </c>
      <c r="AF12" s="11"/>
      <c r="AG12" s="11">
        <f t="shared" si="0"/>
        <v>32560.01</v>
      </c>
      <c r="AH12" s="11"/>
      <c r="AI12" s="20"/>
      <c r="AJ12" s="11">
        <f t="shared" si="1"/>
        <v>32560.01</v>
      </c>
      <c r="AK12" s="23">
        <f t="shared" si="2"/>
        <v>32560.01</v>
      </c>
      <c r="AL12" s="22">
        <f t="shared" si="3"/>
        <v>32560.01</v>
      </c>
      <c r="AM12" s="22">
        <f t="shared" si="3"/>
        <v>32560.01</v>
      </c>
      <c r="AN12" s="22">
        <f t="shared" si="4"/>
        <v>32560.01</v>
      </c>
      <c r="AO12" s="7">
        <v>255</v>
      </c>
      <c r="AP12" s="46" t="s">
        <v>54</v>
      </c>
    </row>
    <row r="13" spans="1:44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42"/>
      <c r="N13" s="51">
        <v>261</v>
      </c>
      <c r="O13" s="13" t="s">
        <v>45</v>
      </c>
      <c r="P13" s="9">
        <v>5127421</v>
      </c>
      <c r="Q13" s="17">
        <v>0</v>
      </c>
      <c r="R13" s="25"/>
      <c r="S13" s="25"/>
      <c r="T13" s="25"/>
      <c r="U13" s="25"/>
      <c r="V13" s="25"/>
      <c r="W13" s="25"/>
      <c r="X13" s="25"/>
      <c r="Y13" s="25"/>
      <c r="Z13" s="17"/>
      <c r="AA13" s="17"/>
      <c r="AB13" s="16">
        <f t="shared" si="5"/>
        <v>0</v>
      </c>
      <c r="AC13" s="16">
        <f t="shared" si="6"/>
        <v>0</v>
      </c>
      <c r="AD13" s="16">
        <v>0</v>
      </c>
      <c r="AE13" s="3"/>
      <c r="AF13" s="11"/>
      <c r="AG13" s="11">
        <f t="shared" si="0"/>
        <v>0</v>
      </c>
      <c r="AH13" s="11"/>
      <c r="AI13" s="20"/>
      <c r="AJ13" s="11">
        <f t="shared" si="1"/>
        <v>0</v>
      </c>
      <c r="AK13" s="23">
        <f t="shared" si="2"/>
        <v>0</v>
      </c>
      <c r="AL13" s="22">
        <f t="shared" si="3"/>
        <v>0</v>
      </c>
      <c r="AM13" s="22">
        <f t="shared" si="3"/>
        <v>0</v>
      </c>
      <c r="AN13" s="22">
        <f t="shared" si="4"/>
        <v>0</v>
      </c>
      <c r="AO13" s="7">
        <v>261</v>
      </c>
      <c r="AP13" s="46" t="s">
        <v>52</v>
      </c>
    </row>
    <row r="14" spans="1:44" ht="15.7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42"/>
      <c r="N14" s="51">
        <v>271</v>
      </c>
      <c r="O14" s="13" t="s">
        <v>62</v>
      </c>
      <c r="P14" s="9"/>
      <c r="Q14" s="17">
        <v>42456</v>
      </c>
      <c r="R14" s="25"/>
      <c r="S14" s="25"/>
      <c r="T14" s="25"/>
      <c r="U14" s="25"/>
      <c r="V14" s="25"/>
      <c r="W14" s="25"/>
      <c r="X14" s="25"/>
      <c r="Y14" s="25"/>
      <c r="Z14" s="17"/>
      <c r="AA14" s="17"/>
      <c r="AB14" s="16">
        <f t="shared" si="5"/>
        <v>21228</v>
      </c>
      <c r="AC14" s="16">
        <f t="shared" si="6"/>
        <v>31842</v>
      </c>
      <c r="AD14" s="16">
        <v>42456</v>
      </c>
      <c r="AE14" s="3"/>
      <c r="AF14" s="11">
        <v>21228</v>
      </c>
      <c r="AG14" s="11">
        <f t="shared" si="0"/>
        <v>21228</v>
      </c>
      <c r="AH14" s="11">
        <v>21228</v>
      </c>
      <c r="AI14" s="20"/>
      <c r="AJ14" s="11">
        <f t="shared" si="1"/>
        <v>42456</v>
      </c>
      <c r="AK14" s="23">
        <f t="shared" si="2"/>
        <v>42456</v>
      </c>
      <c r="AL14" s="22">
        <f t="shared" si="3"/>
        <v>42456</v>
      </c>
      <c r="AM14" s="22">
        <f t="shared" si="3"/>
        <v>42456</v>
      </c>
      <c r="AN14" s="22">
        <f t="shared" si="4"/>
        <v>42456</v>
      </c>
      <c r="AO14" s="7">
        <v>271</v>
      </c>
      <c r="AP14" s="46" t="s">
        <v>66</v>
      </c>
    </row>
    <row r="15" spans="1:44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 t="s">
        <v>57</v>
      </c>
      <c r="K15" s="8"/>
      <c r="L15" s="8"/>
      <c r="M15" s="42"/>
      <c r="N15" s="51">
        <v>311</v>
      </c>
      <c r="O15" s="13" t="s">
        <v>46</v>
      </c>
      <c r="P15" s="9">
        <v>18056000</v>
      </c>
      <c r="Q15" s="17">
        <v>14042335.82</v>
      </c>
      <c r="R15" s="25"/>
      <c r="S15" s="25"/>
      <c r="T15" s="25"/>
      <c r="U15" s="25"/>
      <c r="V15" s="25"/>
      <c r="W15" s="25"/>
      <c r="X15" s="25"/>
      <c r="Y15" s="25"/>
      <c r="Z15" s="17">
        <v>3873270.95</v>
      </c>
      <c r="AA15" s="17">
        <v>3873270.95</v>
      </c>
      <c r="AB15" s="16">
        <v>5526908.96</v>
      </c>
      <c r="AC15" s="16">
        <f t="shared" si="6"/>
        <v>10531751.865</v>
      </c>
      <c r="AD15" s="16">
        <v>14042335.82</v>
      </c>
      <c r="AE15" s="3">
        <v>1455400.47</v>
      </c>
      <c r="AF15" s="11">
        <v>3330162</v>
      </c>
      <c r="AG15" s="11">
        <f t="shared" si="0"/>
        <v>4785562.47</v>
      </c>
      <c r="AH15" s="11">
        <v>4948788.9000000004</v>
      </c>
      <c r="AI15" s="20">
        <v>4662134.4800000004</v>
      </c>
      <c r="AJ15" s="11">
        <f t="shared" si="1"/>
        <v>9734351.370000001</v>
      </c>
      <c r="AK15" s="23">
        <v>14042335.82</v>
      </c>
      <c r="AL15" s="22">
        <f t="shared" si="3"/>
        <v>14042335.82</v>
      </c>
      <c r="AM15" s="22">
        <f t="shared" si="3"/>
        <v>14042335.82</v>
      </c>
      <c r="AN15" s="22">
        <f t="shared" si="4"/>
        <v>14042335.82</v>
      </c>
      <c r="AO15" s="7">
        <v>311</v>
      </c>
      <c r="AP15" s="46" t="s">
        <v>55</v>
      </c>
    </row>
    <row r="16" spans="1:44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 t="s">
        <v>24</v>
      </c>
      <c r="K16" s="8"/>
      <c r="L16" s="8"/>
      <c r="M16" s="42"/>
      <c r="N16" s="51">
        <v>324</v>
      </c>
      <c r="O16" s="13" t="s">
        <v>47</v>
      </c>
      <c r="P16" s="9">
        <v>120000</v>
      </c>
      <c r="Q16" s="17">
        <v>76853.84</v>
      </c>
      <c r="R16" s="25"/>
      <c r="S16" s="25"/>
      <c r="T16" s="25"/>
      <c r="U16" s="25"/>
      <c r="V16" s="25"/>
      <c r="W16" s="25"/>
      <c r="X16" s="25"/>
      <c r="Y16" s="25"/>
      <c r="Z16" s="17">
        <v>37621</v>
      </c>
      <c r="AA16" s="17">
        <v>37621</v>
      </c>
      <c r="AB16" s="16">
        <f>Q16/2</f>
        <v>38426.92</v>
      </c>
      <c r="AC16" s="16">
        <f t="shared" si="6"/>
        <v>57640.38</v>
      </c>
      <c r="AD16" s="16">
        <v>76853.84</v>
      </c>
      <c r="AE16" s="3">
        <v>37621.01</v>
      </c>
      <c r="AF16" s="11">
        <v>26155.22</v>
      </c>
      <c r="AG16" s="11">
        <f t="shared" si="0"/>
        <v>63776.23</v>
      </c>
      <c r="AH16" s="11">
        <v>13077.61</v>
      </c>
      <c r="AI16" s="20"/>
      <c r="AJ16" s="11">
        <f t="shared" si="1"/>
        <v>76853.84</v>
      </c>
      <c r="AK16" s="23">
        <f t="shared" si="2"/>
        <v>76853.84</v>
      </c>
      <c r="AL16" s="22">
        <f t="shared" si="3"/>
        <v>76853.84</v>
      </c>
      <c r="AM16" s="22">
        <f t="shared" si="3"/>
        <v>76853.84</v>
      </c>
      <c r="AN16" s="22">
        <f t="shared" si="4"/>
        <v>76853.84</v>
      </c>
      <c r="AO16" s="7">
        <v>324</v>
      </c>
      <c r="AP16" s="46" t="s">
        <v>54</v>
      </c>
    </row>
    <row r="17" spans="1:42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42"/>
      <c r="N17" s="51">
        <v>333</v>
      </c>
      <c r="O17" s="13"/>
      <c r="P17" s="9"/>
      <c r="Q17" s="17">
        <v>106696.8</v>
      </c>
      <c r="R17" s="25"/>
      <c r="S17" s="25"/>
      <c r="T17" s="25"/>
      <c r="U17" s="25"/>
      <c r="V17" s="25"/>
      <c r="W17" s="25"/>
      <c r="X17" s="25"/>
      <c r="Y17" s="25"/>
      <c r="Z17" s="17"/>
      <c r="AA17" s="17"/>
      <c r="AB17" s="16"/>
      <c r="AC17" s="16"/>
      <c r="AD17" s="16">
        <v>106696.8</v>
      </c>
      <c r="AE17" s="3"/>
      <c r="AF17" s="11"/>
      <c r="AG17" s="11"/>
      <c r="AH17" s="11"/>
      <c r="AI17" s="20">
        <v>106696.8</v>
      </c>
      <c r="AJ17" s="11">
        <f t="shared" si="1"/>
        <v>0</v>
      </c>
      <c r="AK17" s="23">
        <f t="shared" si="2"/>
        <v>106696.8</v>
      </c>
      <c r="AL17" s="22">
        <f t="shared" si="3"/>
        <v>106696.8</v>
      </c>
      <c r="AM17" s="22">
        <f t="shared" si="3"/>
        <v>106696.8</v>
      </c>
      <c r="AN17" s="22">
        <f t="shared" si="4"/>
        <v>106696.8</v>
      </c>
      <c r="AO17" s="7">
        <v>333</v>
      </c>
      <c r="AP17" s="46" t="s">
        <v>53</v>
      </c>
    </row>
    <row r="18" spans="1:42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 t="s">
        <v>58</v>
      </c>
      <c r="K18" s="8"/>
      <c r="L18" s="8"/>
      <c r="M18" s="42"/>
      <c r="N18" s="51">
        <v>341</v>
      </c>
      <c r="O18" s="13" t="s">
        <v>48</v>
      </c>
      <c r="P18" s="9">
        <v>251591</v>
      </c>
      <c r="Q18" s="17">
        <v>2049.92</v>
      </c>
      <c r="R18" s="25"/>
      <c r="S18" s="25"/>
      <c r="T18" s="25"/>
      <c r="U18" s="25"/>
      <c r="V18" s="25"/>
      <c r="W18" s="25"/>
      <c r="X18" s="25"/>
      <c r="Y18" s="25"/>
      <c r="Z18" s="17">
        <v>4500</v>
      </c>
      <c r="AA18" s="17">
        <v>4500</v>
      </c>
      <c r="AB18" s="16">
        <f>Q18/2</f>
        <v>1024.96</v>
      </c>
      <c r="AC18" s="16">
        <f>Q18*0.75</f>
        <v>1537.44</v>
      </c>
      <c r="AD18" s="16">
        <v>2049.92</v>
      </c>
      <c r="AE18" s="3">
        <v>487.2</v>
      </c>
      <c r="AF18" s="11">
        <v>19.72</v>
      </c>
      <c r="AG18" s="11">
        <f t="shared" si="0"/>
        <v>506.91999999999996</v>
      </c>
      <c r="AH18" s="11">
        <v>1454.64</v>
      </c>
      <c r="AI18" s="20">
        <v>59.16</v>
      </c>
      <c r="AJ18" s="11">
        <f t="shared" si="1"/>
        <v>1961.56</v>
      </c>
      <c r="AK18" s="23">
        <v>3550.07</v>
      </c>
      <c r="AL18" s="22">
        <v>3470.57</v>
      </c>
      <c r="AM18" s="22">
        <v>3470.57</v>
      </c>
      <c r="AN18" s="22">
        <v>3470.57</v>
      </c>
      <c r="AO18" s="7">
        <v>341</v>
      </c>
      <c r="AP18" s="46" t="s">
        <v>53</v>
      </c>
    </row>
    <row r="19" spans="1:42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42"/>
      <c r="N19" s="51">
        <v>347</v>
      </c>
      <c r="O19" s="13" t="s">
        <v>71</v>
      </c>
      <c r="P19" s="9"/>
      <c r="Q19" s="17">
        <v>30000</v>
      </c>
      <c r="R19" s="25"/>
      <c r="S19" s="25"/>
      <c r="T19" s="25"/>
      <c r="U19" s="25"/>
      <c r="V19" s="25"/>
      <c r="W19" s="25"/>
      <c r="X19" s="25"/>
      <c r="Y19" s="25"/>
      <c r="Z19" s="17"/>
      <c r="AA19" s="17"/>
      <c r="AB19" s="16">
        <f>Q19/2</f>
        <v>15000</v>
      </c>
      <c r="AC19" s="16">
        <f>Q19*0.75</f>
        <v>22500</v>
      </c>
      <c r="AD19" s="16">
        <v>30000</v>
      </c>
      <c r="AE19" s="3"/>
      <c r="AF19" s="11"/>
      <c r="AG19" s="11"/>
      <c r="AH19" s="11">
        <v>30000</v>
      </c>
      <c r="AI19" s="20"/>
      <c r="AJ19" s="11">
        <f t="shared" si="1"/>
        <v>30000</v>
      </c>
      <c r="AK19" s="23">
        <f t="shared" si="2"/>
        <v>30000</v>
      </c>
      <c r="AL19" s="22">
        <f t="shared" ref="AL19:AM22" si="8">AK19</f>
        <v>30000</v>
      </c>
      <c r="AM19" s="22">
        <f t="shared" si="8"/>
        <v>30000</v>
      </c>
      <c r="AN19" s="22">
        <f t="shared" si="4"/>
        <v>30000</v>
      </c>
      <c r="AO19" s="7">
        <v>347</v>
      </c>
      <c r="AP19" s="46" t="s">
        <v>66</v>
      </c>
    </row>
    <row r="20" spans="1:42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42"/>
      <c r="N20" s="51">
        <v>356</v>
      </c>
      <c r="O20" s="13" t="s">
        <v>63</v>
      </c>
      <c r="P20" s="9"/>
      <c r="Q20" s="17">
        <v>6407</v>
      </c>
      <c r="R20" s="25"/>
      <c r="S20" s="25"/>
      <c r="T20" s="25"/>
      <c r="U20" s="25"/>
      <c r="V20" s="25"/>
      <c r="W20" s="25"/>
      <c r="X20" s="25"/>
      <c r="Y20" s="25"/>
      <c r="Z20" s="17"/>
      <c r="AA20" s="17"/>
      <c r="AB20" s="16">
        <f>Q20/2</f>
        <v>3203.5</v>
      </c>
      <c r="AC20" s="16">
        <f>Q20*0.75</f>
        <v>4805.25</v>
      </c>
      <c r="AD20" s="16">
        <v>6407</v>
      </c>
      <c r="AE20" s="3"/>
      <c r="AF20" s="11">
        <v>6407</v>
      </c>
      <c r="AG20" s="11">
        <f t="shared" si="0"/>
        <v>6407</v>
      </c>
      <c r="AH20" s="11"/>
      <c r="AI20" s="20"/>
      <c r="AJ20" s="11">
        <f t="shared" si="1"/>
        <v>6407</v>
      </c>
      <c r="AK20" s="23">
        <f t="shared" si="2"/>
        <v>6407</v>
      </c>
      <c r="AL20" s="22">
        <f t="shared" si="8"/>
        <v>6407</v>
      </c>
      <c r="AM20" s="22">
        <f t="shared" si="8"/>
        <v>6407</v>
      </c>
      <c r="AN20" s="22">
        <f t="shared" si="4"/>
        <v>6407</v>
      </c>
      <c r="AO20" s="7">
        <v>356</v>
      </c>
      <c r="AP20" s="46" t="s">
        <v>52</v>
      </c>
    </row>
    <row r="21" spans="1:42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 t="s">
        <v>24</v>
      </c>
      <c r="K21" s="8"/>
      <c r="L21" s="8"/>
      <c r="M21" s="42"/>
      <c r="N21" s="51">
        <v>358</v>
      </c>
      <c r="O21" s="13" t="s">
        <v>51</v>
      </c>
      <c r="P21" s="9"/>
      <c r="Q21" s="17">
        <v>12470.52</v>
      </c>
      <c r="R21" s="25"/>
      <c r="S21" s="25"/>
      <c r="T21" s="25"/>
      <c r="U21" s="25"/>
      <c r="V21" s="25"/>
      <c r="W21" s="25"/>
      <c r="X21" s="25"/>
      <c r="Y21" s="25"/>
      <c r="Z21" s="17">
        <v>4019.05</v>
      </c>
      <c r="AA21" s="17">
        <v>4019.05</v>
      </c>
      <c r="AB21" s="16">
        <f>Q21/2</f>
        <v>6235.26</v>
      </c>
      <c r="AC21" s="16">
        <f>Q21*0.75</f>
        <v>9352.89</v>
      </c>
      <c r="AD21" s="16">
        <v>12470.52</v>
      </c>
      <c r="AE21" s="3">
        <v>4019.05</v>
      </c>
      <c r="AF21" s="11"/>
      <c r="AG21" s="11">
        <f t="shared" si="0"/>
        <v>4019.05</v>
      </c>
      <c r="AH21" s="11">
        <v>8451.4699999999993</v>
      </c>
      <c r="AI21" s="20"/>
      <c r="AJ21" s="11">
        <f t="shared" si="1"/>
        <v>12470.52</v>
      </c>
      <c r="AK21" s="23">
        <f t="shared" si="2"/>
        <v>12470.52</v>
      </c>
      <c r="AL21" s="22">
        <f t="shared" si="8"/>
        <v>12470.52</v>
      </c>
      <c r="AM21" s="22">
        <f t="shared" si="8"/>
        <v>12470.52</v>
      </c>
      <c r="AN21" s="22">
        <f t="shared" si="4"/>
        <v>12470.52</v>
      </c>
      <c r="AO21" s="7">
        <v>358</v>
      </c>
      <c r="AP21" s="46" t="s">
        <v>54</v>
      </c>
    </row>
    <row r="22" spans="1:4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42"/>
      <c r="N22" s="51">
        <v>541</v>
      </c>
      <c r="O22" s="13" t="s">
        <v>64</v>
      </c>
      <c r="P22" s="9"/>
      <c r="Q22" s="17">
        <v>394400</v>
      </c>
      <c r="R22" s="25"/>
      <c r="S22" s="25"/>
      <c r="T22" s="25"/>
      <c r="U22" s="25"/>
      <c r="V22" s="25"/>
      <c r="W22" s="25"/>
      <c r="X22" s="25"/>
      <c r="Y22" s="25"/>
      <c r="Z22" s="17"/>
      <c r="AA22" s="17"/>
      <c r="AB22" s="16">
        <v>394400</v>
      </c>
      <c r="AC22" s="16">
        <f>Q22*0.75</f>
        <v>295800</v>
      </c>
      <c r="AD22" s="16">
        <v>394400</v>
      </c>
      <c r="AE22" s="3"/>
      <c r="AF22" s="11">
        <v>394400</v>
      </c>
      <c r="AG22" s="11">
        <f t="shared" si="0"/>
        <v>394400</v>
      </c>
      <c r="AH22" s="11"/>
      <c r="AI22" s="20"/>
      <c r="AJ22" s="11">
        <f t="shared" si="1"/>
        <v>394400</v>
      </c>
      <c r="AK22" s="23">
        <f t="shared" si="2"/>
        <v>394400</v>
      </c>
      <c r="AL22" s="22">
        <f t="shared" si="8"/>
        <v>394400</v>
      </c>
      <c r="AM22" s="22">
        <f t="shared" si="8"/>
        <v>394400</v>
      </c>
      <c r="AN22" s="22">
        <f t="shared" si="4"/>
        <v>394400</v>
      </c>
      <c r="AO22" s="12">
        <v>541</v>
      </c>
      <c r="AP22" s="46" t="s">
        <v>66</v>
      </c>
    </row>
    <row r="23" spans="1:42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42"/>
      <c r="N23" s="52"/>
      <c r="O23" s="53"/>
      <c r="P23" s="54">
        <f>SUM(P4:P21)</f>
        <v>33400044</v>
      </c>
      <c r="Q23" s="55">
        <f>SUM(Q4:Q22)</f>
        <v>31373557.960000005</v>
      </c>
      <c r="R23" s="55">
        <f t="shared" ref="R23:X23" si="9">SUM(R4:R18)</f>
        <v>0</v>
      </c>
      <c r="S23" s="55">
        <f t="shared" si="9"/>
        <v>6521181.4000000004</v>
      </c>
      <c r="T23" s="55">
        <f t="shared" si="9"/>
        <v>6521181.4000000004</v>
      </c>
      <c r="U23" s="55">
        <f t="shared" si="9"/>
        <v>6521181.4000000004</v>
      </c>
      <c r="V23" s="55">
        <f t="shared" si="9"/>
        <v>6521181.7999999998</v>
      </c>
      <c r="W23" s="55">
        <f t="shared" si="9"/>
        <v>13042362.800000001</v>
      </c>
      <c r="X23" s="55">
        <f t="shared" si="9"/>
        <v>19563544.199999999</v>
      </c>
      <c r="Y23" s="55"/>
      <c r="Z23" s="55">
        <f>SUM(Z4:Z21)</f>
        <v>7843389.4799999995</v>
      </c>
      <c r="AA23" s="55">
        <f>SUM(AA4:AA21)</f>
        <v>7843389.4799999995</v>
      </c>
      <c r="AB23" s="55">
        <f>SUM(AB4:AB22)</f>
        <v>14211252.300000001</v>
      </c>
      <c r="AC23" s="55">
        <f>SUM(AC4:AC22)</f>
        <v>23262466.875</v>
      </c>
      <c r="AD23" s="55">
        <f>SUM(AD4:AD22)</f>
        <v>31373557.960000005</v>
      </c>
      <c r="AE23" s="54">
        <f>SUM(AE4:AE21)</f>
        <v>5422810.8299999991</v>
      </c>
      <c r="AF23" s="54">
        <f t="shared" ref="AF23:AN23" si="10">SUM(AF4:AF22)</f>
        <v>8692921.75</v>
      </c>
      <c r="AG23" s="54">
        <f t="shared" si="10"/>
        <v>14115732.58</v>
      </c>
      <c r="AH23" s="54">
        <f t="shared" si="10"/>
        <v>9049390.7400000002</v>
      </c>
      <c r="AI23" s="54">
        <f t="shared" si="10"/>
        <v>8562555.4700000025</v>
      </c>
      <c r="AJ23" s="54">
        <f t="shared" si="10"/>
        <v>23165123.319999997</v>
      </c>
      <c r="AK23" s="56">
        <f t="shared" si="10"/>
        <v>31375058.110000003</v>
      </c>
      <c r="AL23" s="54">
        <f t="shared" si="10"/>
        <v>31374978.610000003</v>
      </c>
      <c r="AM23" s="54">
        <f t="shared" si="10"/>
        <v>31374978.610000003</v>
      </c>
      <c r="AN23" s="54">
        <f t="shared" si="10"/>
        <v>31374978.610000003</v>
      </c>
      <c r="AO23" s="57"/>
      <c r="AP23" s="58"/>
    </row>
    <row r="25" spans="1:42" x14ac:dyDescent="0.25">
      <c r="Q25" s="10"/>
      <c r="W25" s="1">
        <f>X10</f>
        <v>9781772.0999999996</v>
      </c>
      <c r="X25" s="1"/>
      <c r="Y25" s="1"/>
      <c r="Z25" s="1">
        <v>7843389.4800000004</v>
      </c>
      <c r="AA25" s="1"/>
      <c r="AB25" s="1"/>
      <c r="AC25" s="1"/>
      <c r="AD25" s="1"/>
    </row>
    <row r="26" spans="1:42" x14ac:dyDescent="0.25">
      <c r="AK26" s="1"/>
      <c r="AL26" t="s">
        <v>83</v>
      </c>
    </row>
    <row r="27" spans="1:42" x14ac:dyDescent="0.25">
      <c r="N27" t="s">
        <v>36</v>
      </c>
      <c r="P27" t="s">
        <v>36</v>
      </c>
      <c r="Q27">
        <v>6274711.5800000001</v>
      </c>
    </row>
    <row r="30" spans="1:42" x14ac:dyDescent="0.25">
      <c r="Q30" s="1">
        <f>Q23</f>
        <v>31373557.960000005</v>
      </c>
      <c r="AL30" s="1">
        <f>AK23</f>
        <v>31375058.110000003</v>
      </c>
    </row>
    <row r="31" spans="1:42" x14ac:dyDescent="0.25">
      <c r="Q31">
        <v>1500.15</v>
      </c>
      <c r="AD31" t="s">
        <v>84</v>
      </c>
      <c r="AL31" s="1">
        <f>AL23</f>
        <v>31374978.610000003</v>
      </c>
    </row>
    <row r="32" spans="1:42" x14ac:dyDescent="0.25">
      <c r="Q32" s="28">
        <f>Q30+Q31</f>
        <v>31375058.110000003</v>
      </c>
      <c r="AL32" s="1">
        <f>AL30-AL31</f>
        <v>79.5</v>
      </c>
      <c r="AM32" t="s">
        <v>85</v>
      </c>
    </row>
    <row r="36" spans="19:19" x14ac:dyDescent="0.25">
      <c r="S36" s="4"/>
    </row>
    <row r="37" spans="19:19" x14ac:dyDescent="0.25">
      <c r="S37" s="4"/>
    </row>
    <row r="38" spans="19:19" x14ac:dyDescent="0.25">
      <c r="S38" s="4"/>
    </row>
    <row r="39" spans="19:19" x14ac:dyDescent="0.25">
      <c r="S39" s="4"/>
    </row>
    <row r="40" spans="19:19" x14ac:dyDescent="0.25">
      <c r="S40" s="4"/>
    </row>
    <row r="41" spans="19:19" x14ac:dyDescent="0.25">
      <c r="S41" s="4"/>
    </row>
    <row r="42" spans="19:19" x14ac:dyDescent="0.25">
      <c r="S42" s="4"/>
    </row>
    <row r="43" spans="19:19" x14ac:dyDescent="0.25">
      <c r="S43" s="4"/>
    </row>
  </sheetData>
  <mergeCells count="2">
    <mergeCell ref="N1:AP1"/>
    <mergeCell ref="N2:AP2"/>
  </mergeCells>
  <pageMargins left="0.7" right="0.7" top="0.75" bottom="0.75" header="0.3" footer="0.3"/>
  <pageSetup scale="74" orientation="landscape" r:id="rId1"/>
  <colBreaks count="1" manualBreakCount="1">
    <brk id="13" min="2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3"/>
  <sheetViews>
    <sheetView tabSelected="1" topLeftCell="M1" zoomScaleNormal="100" workbookViewId="0">
      <selection activeCell="AL6" sqref="AL6"/>
    </sheetView>
  </sheetViews>
  <sheetFormatPr baseColWidth="10" defaultRowHeight="15" x14ac:dyDescent="0.25"/>
  <cols>
    <col min="1" max="1" width="5.7109375" customWidth="1"/>
    <col min="2" max="2" width="5.140625" customWidth="1"/>
    <col min="3" max="3" width="4.140625" customWidth="1"/>
    <col min="4" max="4" width="5.85546875" customWidth="1"/>
    <col min="5" max="5" width="4.42578125" customWidth="1"/>
    <col min="6" max="6" width="5.28515625" customWidth="1"/>
    <col min="7" max="7" width="6.85546875" customWidth="1"/>
    <col min="8" max="8" width="10.140625" customWidth="1"/>
    <col min="9" max="9" width="3.85546875" customWidth="1"/>
    <col min="10" max="10" width="25.85546875" hidden="1" customWidth="1"/>
    <col min="11" max="11" width="6.5703125" customWidth="1"/>
    <col min="12" max="12" width="7" customWidth="1"/>
    <col min="13" max="13" width="6.85546875" customWidth="1"/>
    <col min="14" max="14" width="7.5703125" customWidth="1"/>
    <col min="15" max="15" width="19.5703125" customWidth="1"/>
    <col min="16" max="16" width="15.85546875" customWidth="1"/>
    <col min="17" max="17" width="17" customWidth="1"/>
    <col min="18" max="18" width="13.7109375" hidden="1" customWidth="1"/>
    <col min="19" max="29" width="14.85546875" hidden="1" customWidth="1"/>
    <col min="30" max="30" width="14.85546875" customWidth="1"/>
    <col min="31" max="36" width="15.140625" hidden="1" customWidth="1"/>
    <col min="37" max="37" width="15.140625" customWidth="1"/>
    <col min="38" max="38" width="15" customWidth="1"/>
    <col min="39" max="39" width="13.7109375" customWidth="1"/>
    <col min="40" max="40" width="17.28515625" customWidth="1"/>
    <col min="41" max="41" width="5.140625" customWidth="1"/>
    <col min="42" max="42" width="19.28515625" bestFit="1" customWidth="1"/>
  </cols>
  <sheetData>
    <row r="1" spans="1:44" ht="15.75" thickBot="1" x14ac:dyDescent="0.3">
      <c r="M1" s="29" t="s">
        <v>87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1"/>
    </row>
    <row r="2" spans="1:44" ht="15.75" thickBot="1" x14ac:dyDescent="0.3">
      <c r="M2" s="29" t="s">
        <v>88</v>
      </c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1"/>
    </row>
    <row r="3" spans="1:44" ht="51" customHeight="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14" t="s">
        <v>8</v>
      </c>
      <c r="J3" s="14" t="s">
        <v>9</v>
      </c>
      <c r="K3" s="14" t="s">
        <v>10</v>
      </c>
      <c r="L3" s="41" t="s">
        <v>11</v>
      </c>
      <c r="M3" s="47" t="s">
        <v>12</v>
      </c>
      <c r="N3" s="32" t="s">
        <v>13</v>
      </c>
      <c r="O3" s="48"/>
      <c r="P3" s="48" t="s">
        <v>14</v>
      </c>
      <c r="Q3" s="48" t="s">
        <v>15</v>
      </c>
      <c r="R3" s="48"/>
      <c r="S3" s="33" t="s">
        <v>26</v>
      </c>
      <c r="T3" s="34" t="s">
        <v>27</v>
      </c>
      <c r="U3" s="34" t="s">
        <v>29</v>
      </c>
      <c r="V3" s="35" t="s">
        <v>35</v>
      </c>
      <c r="W3" s="36" t="s">
        <v>28</v>
      </c>
      <c r="X3" s="37" t="s">
        <v>30</v>
      </c>
      <c r="Y3" s="37" t="s">
        <v>79</v>
      </c>
      <c r="Z3" s="38" t="s">
        <v>49</v>
      </c>
      <c r="AA3" s="38" t="s">
        <v>59</v>
      </c>
      <c r="AB3" s="38" t="s">
        <v>60</v>
      </c>
      <c r="AC3" s="38" t="s">
        <v>70</v>
      </c>
      <c r="AD3" s="18" t="s">
        <v>79</v>
      </c>
      <c r="AE3" s="5" t="s">
        <v>50</v>
      </c>
      <c r="AF3" s="5" t="s">
        <v>61</v>
      </c>
      <c r="AG3" s="5" t="s">
        <v>65</v>
      </c>
      <c r="AH3" s="5" t="s">
        <v>69</v>
      </c>
      <c r="AI3" s="19" t="s">
        <v>80</v>
      </c>
      <c r="AJ3" s="5" t="s">
        <v>68</v>
      </c>
      <c r="AK3" s="18" t="s">
        <v>82</v>
      </c>
      <c r="AL3" s="49" t="s">
        <v>16</v>
      </c>
      <c r="AM3" s="49" t="s">
        <v>17</v>
      </c>
      <c r="AN3" s="49" t="s">
        <v>18</v>
      </c>
      <c r="AO3" s="48"/>
      <c r="AP3" s="50"/>
      <c r="AQ3" s="2"/>
      <c r="AR3" s="2"/>
    </row>
    <row r="4" spans="1:44" ht="15.75" x14ac:dyDescent="0.25">
      <c r="A4" s="8">
        <v>14</v>
      </c>
      <c r="B4" s="8">
        <v>50</v>
      </c>
      <c r="C4" s="8">
        <v>2</v>
      </c>
      <c r="D4" s="8">
        <v>2021</v>
      </c>
      <c r="E4" s="8">
        <v>2</v>
      </c>
      <c r="F4" s="8">
        <v>33</v>
      </c>
      <c r="G4" s="8" t="s">
        <v>22</v>
      </c>
      <c r="H4" s="8" t="s">
        <v>23</v>
      </c>
      <c r="I4" s="8"/>
      <c r="J4" s="8" t="s">
        <v>25</v>
      </c>
      <c r="K4" s="8">
        <v>0</v>
      </c>
      <c r="L4" s="42">
        <v>0</v>
      </c>
      <c r="M4" s="65">
        <v>1</v>
      </c>
      <c r="N4" s="7">
        <v>113</v>
      </c>
      <c r="O4" s="13" t="s">
        <v>37</v>
      </c>
      <c r="P4" s="9"/>
      <c r="Q4" s="17">
        <v>5900000</v>
      </c>
      <c r="R4" s="25"/>
      <c r="S4" s="16">
        <v>2614362.5</v>
      </c>
      <c r="T4" s="16">
        <v>2614362.5</v>
      </c>
      <c r="U4" s="16">
        <v>2614362.5</v>
      </c>
      <c r="V4" s="16">
        <v>2614362.5</v>
      </c>
      <c r="W4" s="16">
        <f>S4+T4</f>
        <v>5228725</v>
      </c>
      <c r="X4" s="16">
        <f>S4+T4+U4</f>
        <v>7843087.5</v>
      </c>
      <c r="Y4" s="16"/>
      <c r="Z4" s="16">
        <v>365120</v>
      </c>
      <c r="AA4" s="16">
        <v>365120</v>
      </c>
      <c r="AB4" s="16">
        <f>Q4/2</f>
        <v>2950000</v>
      </c>
      <c r="AC4" s="16">
        <f>Q4*0.75</f>
        <v>4425000</v>
      </c>
      <c r="AD4" s="16">
        <f>AC4+Z4</f>
        <v>4790120</v>
      </c>
      <c r="AE4" s="3">
        <v>303020</v>
      </c>
      <c r="AF4" s="11">
        <v>1849525</v>
      </c>
      <c r="AG4" s="11">
        <f>AE4+AF4</f>
        <v>2152545</v>
      </c>
      <c r="AH4" s="11">
        <v>1029349</v>
      </c>
      <c r="AI4" s="20">
        <v>2272625</v>
      </c>
      <c r="AJ4" s="11">
        <f>AH4+AG4</f>
        <v>3181894</v>
      </c>
      <c r="AK4" s="23">
        <f>AJ4+AI4</f>
        <v>5454519</v>
      </c>
      <c r="AL4" s="22">
        <f>AK4</f>
        <v>5454519</v>
      </c>
      <c r="AM4" s="22">
        <f>AL4</f>
        <v>5454519</v>
      </c>
      <c r="AN4" s="22">
        <f>AK4</f>
        <v>5454519</v>
      </c>
      <c r="AO4" s="7">
        <v>113</v>
      </c>
      <c r="AP4" s="46" t="s">
        <v>52</v>
      </c>
    </row>
    <row r="5" spans="1:44" ht="15.75" x14ac:dyDescent="0.25">
      <c r="A5" s="8">
        <v>14</v>
      </c>
      <c r="B5" s="8">
        <v>50</v>
      </c>
      <c r="C5" s="8">
        <v>2</v>
      </c>
      <c r="D5" s="8">
        <v>2021</v>
      </c>
      <c r="E5" s="8">
        <v>2</v>
      </c>
      <c r="F5" s="8">
        <v>33</v>
      </c>
      <c r="G5" s="8" t="s">
        <v>22</v>
      </c>
      <c r="H5" s="8" t="s">
        <v>23</v>
      </c>
      <c r="I5" s="8"/>
      <c r="J5" s="8" t="s">
        <v>24</v>
      </c>
      <c r="K5" s="8">
        <v>0</v>
      </c>
      <c r="L5" s="42">
        <v>0</v>
      </c>
      <c r="M5" s="65">
        <v>1</v>
      </c>
      <c r="N5" s="7">
        <v>121</v>
      </c>
      <c r="O5" s="13" t="s">
        <v>38</v>
      </c>
      <c r="P5" s="9"/>
      <c r="Q5" s="17">
        <v>200000</v>
      </c>
      <c r="R5" s="25"/>
      <c r="S5" s="16">
        <v>547653.69999999995</v>
      </c>
      <c r="T5" s="16">
        <v>547653.69999999995</v>
      </c>
      <c r="U5" s="16">
        <v>547653.69999999995</v>
      </c>
      <c r="V5" s="16">
        <v>547653.9</v>
      </c>
      <c r="W5" s="16">
        <f>S5+T5</f>
        <v>1095307.3999999999</v>
      </c>
      <c r="X5" s="16">
        <f>S5+T5+U5</f>
        <v>1642961.0999999999</v>
      </c>
      <c r="Y5" s="16"/>
      <c r="Z5" s="16">
        <v>50000</v>
      </c>
      <c r="AA5" s="16">
        <v>50000</v>
      </c>
      <c r="AB5" s="16">
        <f>Q5/2</f>
        <v>100000</v>
      </c>
      <c r="AC5" s="16">
        <f>Q5*0.75</f>
        <v>150000</v>
      </c>
      <c r="AD5" s="16">
        <f t="shared" ref="AD5:AD22" si="0">AC5+Z5</f>
        <v>200000</v>
      </c>
      <c r="AE5" s="3">
        <v>96520.15</v>
      </c>
      <c r="AF5" s="11"/>
      <c r="AG5" s="11">
        <f t="shared" ref="AG5:AG22" si="1">AE5+AF5</f>
        <v>96520.15</v>
      </c>
      <c r="AH5" s="11">
        <v>0</v>
      </c>
      <c r="AI5" s="20"/>
      <c r="AJ5" s="11">
        <f t="shared" ref="AJ5:AJ22" si="2">AH5+AG5</f>
        <v>96520.15</v>
      </c>
      <c r="AK5" s="23">
        <f t="shared" ref="AK5:AK22" si="3">AJ5+AI5</f>
        <v>96520.15</v>
      </c>
      <c r="AL5" s="22">
        <f t="shared" ref="AL5:AM5" si="4">AK5</f>
        <v>96520.15</v>
      </c>
      <c r="AM5" s="22">
        <f t="shared" si="4"/>
        <v>96520.15</v>
      </c>
      <c r="AN5" s="22">
        <f t="shared" ref="AN5:AN22" si="5">AK5</f>
        <v>96520.15</v>
      </c>
      <c r="AO5" s="7">
        <v>121</v>
      </c>
      <c r="AP5" s="46" t="s">
        <v>54</v>
      </c>
    </row>
    <row r="6" spans="1:44" ht="15.75" x14ac:dyDescent="0.25">
      <c r="A6" s="8">
        <v>14</v>
      </c>
      <c r="B6" s="8">
        <v>50</v>
      </c>
      <c r="C6" s="8">
        <v>2</v>
      </c>
      <c r="D6" s="8">
        <v>2021</v>
      </c>
      <c r="E6" s="8">
        <v>2</v>
      </c>
      <c r="F6" s="8">
        <v>33</v>
      </c>
      <c r="G6" s="8" t="s">
        <v>22</v>
      </c>
      <c r="H6" s="8" t="s">
        <v>23</v>
      </c>
      <c r="I6" s="8"/>
      <c r="J6" s="8" t="s">
        <v>25</v>
      </c>
      <c r="K6" s="8">
        <v>0</v>
      </c>
      <c r="L6" s="42">
        <v>0</v>
      </c>
      <c r="M6" s="65">
        <v>1</v>
      </c>
      <c r="N6" s="7">
        <v>122</v>
      </c>
      <c r="O6" s="13" t="s">
        <v>39</v>
      </c>
      <c r="P6" s="9"/>
      <c r="Q6" s="17">
        <v>130000</v>
      </c>
      <c r="R6" s="25"/>
      <c r="S6" s="16">
        <v>24872.5</v>
      </c>
      <c r="T6" s="16">
        <v>24872.5</v>
      </c>
      <c r="U6" s="16">
        <v>24872.5</v>
      </c>
      <c r="V6" s="16">
        <v>24872.5</v>
      </c>
      <c r="W6" s="16">
        <f>S6+T6</f>
        <v>49745</v>
      </c>
      <c r="X6" s="16">
        <f>S6+T6+U6</f>
        <v>74617.5</v>
      </c>
      <c r="Y6" s="16"/>
      <c r="Z6" s="16">
        <v>9250</v>
      </c>
      <c r="AA6" s="16">
        <v>9250</v>
      </c>
      <c r="AB6" s="16">
        <f>Q6/2</f>
        <v>65000</v>
      </c>
      <c r="AC6" s="16">
        <f>Q6*0.75</f>
        <v>97500</v>
      </c>
      <c r="AD6" s="16">
        <f t="shared" si="0"/>
        <v>106750</v>
      </c>
      <c r="AE6" s="3">
        <v>9062</v>
      </c>
      <c r="AF6" s="11">
        <v>54492</v>
      </c>
      <c r="AG6" s="11">
        <f t="shared" si="1"/>
        <v>63554</v>
      </c>
      <c r="AH6" s="11"/>
      <c r="AI6" s="20"/>
      <c r="AJ6" s="11">
        <f t="shared" si="2"/>
        <v>63554</v>
      </c>
      <c r="AK6" s="23">
        <f t="shared" si="3"/>
        <v>63554</v>
      </c>
      <c r="AL6" s="22">
        <f t="shared" ref="AL6:AM6" si="6">AK6</f>
        <v>63554</v>
      </c>
      <c r="AM6" s="22">
        <f t="shared" si="6"/>
        <v>63554</v>
      </c>
      <c r="AN6" s="22">
        <f t="shared" si="5"/>
        <v>63554</v>
      </c>
      <c r="AO6" s="7">
        <v>122</v>
      </c>
      <c r="AP6" s="46" t="s">
        <v>52</v>
      </c>
    </row>
    <row r="7" spans="1:44" ht="15.75" x14ac:dyDescent="0.25">
      <c r="A7" s="8">
        <v>14</v>
      </c>
      <c r="B7" s="8">
        <v>50</v>
      </c>
      <c r="C7" s="8">
        <v>2</v>
      </c>
      <c r="D7" s="8">
        <v>2021</v>
      </c>
      <c r="E7" s="8">
        <v>2</v>
      </c>
      <c r="F7" s="8">
        <v>33</v>
      </c>
      <c r="G7" s="8" t="s">
        <v>22</v>
      </c>
      <c r="H7" s="8" t="s">
        <v>23</v>
      </c>
      <c r="I7" s="8"/>
      <c r="J7" s="8" t="s">
        <v>24</v>
      </c>
      <c r="K7" s="8">
        <v>0</v>
      </c>
      <c r="L7" s="42">
        <v>0</v>
      </c>
      <c r="M7" s="65">
        <v>1</v>
      </c>
      <c r="N7" s="7">
        <v>133</v>
      </c>
      <c r="O7" s="13" t="s">
        <v>40</v>
      </c>
      <c r="P7" s="9"/>
      <c r="Q7" s="17">
        <v>33000</v>
      </c>
      <c r="R7" s="25"/>
      <c r="S7" s="16">
        <v>64202</v>
      </c>
      <c r="T7" s="16">
        <v>64202</v>
      </c>
      <c r="U7" s="16">
        <v>64202</v>
      </c>
      <c r="V7" s="16">
        <v>64202</v>
      </c>
      <c r="W7" s="16">
        <f>S7+T7</f>
        <v>128404</v>
      </c>
      <c r="X7" s="16">
        <f>S7+T7+U7</f>
        <v>192606</v>
      </c>
      <c r="Y7" s="16"/>
      <c r="Z7" s="16">
        <v>16239.5</v>
      </c>
      <c r="AA7" s="16">
        <v>16239.5</v>
      </c>
      <c r="AB7" s="16">
        <f>Q7/2</f>
        <v>16500</v>
      </c>
      <c r="AC7" s="16">
        <f>Q7*0.75</f>
        <v>24750</v>
      </c>
      <c r="AD7" s="16">
        <f t="shared" si="0"/>
        <v>40989.5</v>
      </c>
      <c r="AE7" s="3">
        <v>16239.5</v>
      </c>
      <c r="AF7" s="11"/>
      <c r="AG7" s="11">
        <f t="shared" si="1"/>
        <v>16239.5</v>
      </c>
      <c r="AH7" s="11"/>
      <c r="AI7" s="20"/>
      <c r="AJ7" s="11">
        <f t="shared" si="2"/>
        <v>16239.5</v>
      </c>
      <c r="AK7" s="23">
        <f t="shared" si="3"/>
        <v>16239.5</v>
      </c>
      <c r="AL7" s="22">
        <f t="shared" ref="AL7:AM7" si="7">AK7</f>
        <v>16239.5</v>
      </c>
      <c r="AM7" s="22">
        <f t="shared" si="7"/>
        <v>16239.5</v>
      </c>
      <c r="AN7" s="22">
        <f t="shared" si="5"/>
        <v>16239.5</v>
      </c>
      <c r="AO7" s="7">
        <v>133</v>
      </c>
      <c r="AP7" s="46" t="s">
        <v>54</v>
      </c>
    </row>
    <row r="8" spans="1:44" ht="15.7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42"/>
      <c r="M8" s="65"/>
      <c r="N8" s="7">
        <v>144</v>
      </c>
      <c r="O8" s="13" t="s">
        <v>81</v>
      </c>
      <c r="P8" s="9"/>
      <c r="Q8" s="17"/>
      <c r="R8" s="25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3"/>
      <c r="AF8" s="11"/>
      <c r="AG8" s="11"/>
      <c r="AH8" s="11"/>
      <c r="AI8" s="20">
        <v>250238.66</v>
      </c>
      <c r="AJ8" s="11">
        <f t="shared" si="2"/>
        <v>0</v>
      </c>
      <c r="AK8" s="23">
        <f t="shared" si="3"/>
        <v>250238.66</v>
      </c>
      <c r="AL8" s="22">
        <f t="shared" ref="AL8:AM8" si="8">AK8</f>
        <v>250238.66</v>
      </c>
      <c r="AM8" s="22">
        <f t="shared" si="8"/>
        <v>250238.66</v>
      </c>
      <c r="AN8" s="22">
        <f t="shared" si="5"/>
        <v>250238.66</v>
      </c>
      <c r="AO8" s="7">
        <v>144</v>
      </c>
      <c r="AP8" s="46" t="s">
        <v>54</v>
      </c>
    </row>
    <row r="9" spans="1:44" ht="15.75" x14ac:dyDescent="0.25">
      <c r="A9" s="8">
        <v>14</v>
      </c>
      <c r="B9" s="8">
        <v>50</v>
      </c>
      <c r="C9" s="8">
        <v>2</v>
      </c>
      <c r="D9" s="8">
        <v>2021</v>
      </c>
      <c r="E9" s="8">
        <v>2</v>
      </c>
      <c r="F9" s="8">
        <v>33</v>
      </c>
      <c r="G9" s="8" t="s">
        <v>22</v>
      </c>
      <c r="H9" s="8" t="s">
        <v>23</v>
      </c>
      <c r="I9" s="8"/>
      <c r="J9" s="8" t="s">
        <v>57</v>
      </c>
      <c r="K9" s="8">
        <v>0</v>
      </c>
      <c r="L9" s="42">
        <v>0</v>
      </c>
      <c r="M9" s="65">
        <v>1</v>
      </c>
      <c r="N9" s="7">
        <v>246</v>
      </c>
      <c r="O9" s="13" t="s">
        <v>41</v>
      </c>
      <c r="P9" s="9"/>
      <c r="Q9" s="17">
        <v>5615000</v>
      </c>
      <c r="R9" s="25"/>
      <c r="S9" s="16">
        <v>9500</v>
      </c>
      <c r="T9" s="16">
        <v>9500</v>
      </c>
      <c r="U9" s="16">
        <v>9500</v>
      </c>
      <c r="V9" s="16">
        <v>9500</v>
      </c>
      <c r="W9" s="16">
        <f>S9+T9</f>
        <v>19000</v>
      </c>
      <c r="X9" s="16">
        <f>S9+T9+U9</f>
        <v>28500</v>
      </c>
      <c r="Y9" s="16"/>
      <c r="Z9" s="16">
        <v>1760000</v>
      </c>
      <c r="AA9" s="16">
        <v>1760000</v>
      </c>
      <c r="AB9" s="16">
        <f t="shared" ref="AB9:AB14" si="9">Q9/2</f>
        <v>2807500</v>
      </c>
      <c r="AC9" s="16">
        <f t="shared" ref="AC9:AC16" si="10">Q9*0.75</f>
        <v>4211250</v>
      </c>
      <c r="AD9" s="16">
        <f t="shared" si="0"/>
        <v>5971250</v>
      </c>
      <c r="AE9" s="3">
        <v>1759488.99</v>
      </c>
      <c r="AF9" s="11">
        <v>1045786.94</v>
      </c>
      <c r="AG9" s="11">
        <f t="shared" si="1"/>
        <v>2805275.9299999997</v>
      </c>
      <c r="AH9" s="11">
        <v>1602395.45</v>
      </c>
      <c r="AI9" s="20"/>
      <c r="AJ9" s="11">
        <f t="shared" si="2"/>
        <v>4407671.38</v>
      </c>
      <c r="AK9" s="23">
        <f t="shared" si="3"/>
        <v>4407671.38</v>
      </c>
      <c r="AL9" s="22">
        <f t="shared" ref="AL9:AM9" si="11">AK9</f>
        <v>4407671.38</v>
      </c>
      <c r="AM9" s="22">
        <f t="shared" si="11"/>
        <v>4407671.38</v>
      </c>
      <c r="AN9" s="22">
        <f t="shared" si="5"/>
        <v>4407671.38</v>
      </c>
      <c r="AO9" s="7">
        <v>246</v>
      </c>
      <c r="AP9" s="46" t="s">
        <v>55</v>
      </c>
    </row>
    <row r="10" spans="1:44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 t="s">
        <v>24</v>
      </c>
      <c r="K10" s="8"/>
      <c r="L10" s="42"/>
      <c r="M10" s="65"/>
      <c r="N10" s="7">
        <v>253</v>
      </c>
      <c r="O10" s="13" t="s">
        <v>42</v>
      </c>
      <c r="P10" s="9">
        <v>9845032</v>
      </c>
      <c r="Q10" s="17">
        <v>3520000</v>
      </c>
      <c r="R10" s="25"/>
      <c r="S10" s="26">
        <f t="shared" ref="S10:X10" si="12">SUM(S4:S9)</f>
        <v>3260590.7</v>
      </c>
      <c r="T10" s="26">
        <f t="shared" si="12"/>
        <v>3260590.7</v>
      </c>
      <c r="U10" s="26">
        <f t="shared" si="12"/>
        <v>3260590.7</v>
      </c>
      <c r="V10" s="26">
        <f t="shared" si="12"/>
        <v>3260590.9</v>
      </c>
      <c r="W10" s="26">
        <f t="shared" si="12"/>
        <v>6521181.4000000004</v>
      </c>
      <c r="X10" s="26">
        <f t="shared" si="12"/>
        <v>9781772.0999999996</v>
      </c>
      <c r="Y10" s="26"/>
      <c r="Z10" s="17">
        <v>807118.98</v>
      </c>
      <c r="AA10" s="17">
        <v>807118.98</v>
      </c>
      <c r="AB10" s="16">
        <f t="shared" si="9"/>
        <v>1760000</v>
      </c>
      <c r="AC10" s="16">
        <f t="shared" si="10"/>
        <v>2640000</v>
      </c>
      <c r="AD10" s="16">
        <f t="shared" si="0"/>
        <v>3447118.98</v>
      </c>
      <c r="AE10" s="3">
        <v>760597.69</v>
      </c>
      <c r="AF10" s="11">
        <v>998043.07</v>
      </c>
      <c r="AG10" s="11">
        <f t="shared" si="1"/>
        <v>1758640.7599999998</v>
      </c>
      <c r="AH10" s="11">
        <v>589292.23</v>
      </c>
      <c r="AI10" s="20">
        <v>433019.07</v>
      </c>
      <c r="AJ10" s="11">
        <f t="shared" si="2"/>
        <v>2347932.9899999998</v>
      </c>
      <c r="AK10" s="23">
        <f t="shared" si="3"/>
        <v>2780952.0599999996</v>
      </c>
      <c r="AL10" s="22">
        <f t="shared" ref="AL10:AM10" si="13">AK10</f>
        <v>2780952.0599999996</v>
      </c>
      <c r="AM10" s="22">
        <f t="shared" si="13"/>
        <v>2780952.0599999996</v>
      </c>
      <c r="AN10" s="22">
        <f t="shared" si="5"/>
        <v>2780952.0599999996</v>
      </c>
      <c r="AO10" s="7">
        <v>253</v>
      </c>
      <c r="AP10" s="46" t="s">
        <v>54</v>
      </c>
    </row>
    <row r="11" spans="1:44" ht="15.75" x14ac:dyDescent="0.25">
      <c r="A11" s="8"/>
      <c r="B11" s="8"/>
      <c r="C11" s="8"/>
      <c r="D11" s="8"/>
      <c r="E11" s="8"/>
      <c r="F11" s="8"/>
      <c r="G11" s="8"/>
      <c r="H11" s="8"/>
      <c r="I11" s="8"/>
      <c r="J11" s="8" t="s">
        <v>24</v>
      </c>
      <c r="K11" s="8"/>
      <c r="L11" s="42"/>
      <c r="M11" s="65"/>
      <c r="N11" s="7">
        <v>254</v>
      </c>
      <c r="O11" s="13" t="s">
        <v>43</v>
      </c>
      <c r="P11" s="9"/>
      <c r="Q11" s="17">
        <v>3830000</v>
      </c>
      <c r="R11" s="25"/>
      <c r="S11" s="25"/>
      <c r="T11" s="25"/>
      <c r="U11" s="25"/>
      <c r="V11" s="25"/>
      <c r="W11" s="27"/>
      <c r="X11" s="27"/>
      <c r="Y11" s="27"/>
      <c r="Z11" s="17">
        <v>902500</v>
      </c>
      <c r="AA11" s="17">
        <v>902500</v>
      </c>
      <c r="AB11" s="16">
        <f t="shared" si="9"/>
        <v>1915000</v>
      </c>
      <c r="AC11" s="16">
        <f t="shared" si="10"/>
        <v>2872500</v>
      </c>
      <c r="AD11" s="16">
        <f t="shared" si="0"/>
        <v>3775000</v>
      </c>
      <c r="AE11" s="3">
        <v>947794.76</v>
      </c>
      <c r="AF11" s="11">
        <v>966702.8</v>
      </c>
      <c r="AG11" s="11">
        <f t="shared" si="1"/>
        <v>1914497.56</v>
      </c>
      <c r="AH11" s="11">
        <v>805353.44</v>
      </c>
      <c r="AI11" s="20">
        <v>837782.3</v>
      </c>
      <c r="AJ11" s="11">
        <f t="shared" si="2"/>
        <v>2719851</v>
      </c>
      <c r="AK11" s="23">
        <f t="shared" si="3"/>
        <v>3557633.3</v>
      </c>
      <c r="AL11" s="22">
        <f t="shared" ref="AL11:AM11" si="14">AK11</f>
        <v>3557633.3</v>
      </c>
      <c r="AM11" s="22">
        <f t="shared" si="14"/>
        <v>3557633.3</v>
      </c>
      <c r="AN11" s="22">
        <f t="shared" si="5"/>
        <v>3557633.3</v>
      </c>
      <c r="AO11" s="7">
        <v>254</v>
      </c>
      <c r="AP11" s="46" t="s">
        <v>54</v>
      </c>
    </row>
    <row r="12" spans="1:44" ht="15.75" x14ac:dyDescent="0.25">
      <c r="A12" s="8"/>
      <c r="B12" s="8"/>
      <c r="C12" s="8"/>
      <c r="D12" s="8"/>
      <c r="E12" s="8"/>
      <c r="F12" s="8"/>
      <c r="G12" s="8"/>
      <c r="H12" s="8"/>
      <c r="I12" s="8"/>
      <c r="J12" s="8" t="s">
        <v>24</v>
      </c>
      <c r="K12" s="8"/>
      <c r="L12" s="42"/>
      <c r="M12" s="65"/>
      <c r="N12" s="7">
        <v>255</v>
      </c>
      <c r="O12" s="13" t="s">
        <v>44</v>
      </c>
      <c r="P12" s="9"/>
      <c r="Q12" s="17">
        <v>70000</v>
      </c>
      <c r="R12" s="25"/>
      <c r="S12" s="25"/>
      <c r="T12" s="25"/>
      <c r="U12" s="25"/>
      <c r="V12" s="25"/>
      <c r="W12" s="25"/>
      <c r="X12" s="25"/>
      <c r="Y12" s="25"/>
      <c r="Z12" s="17">
        <v>13750</v>
      </c>
      <c r="AA12" s="17">
        <v>13750</v>
      </c>
      <c r="AB12" s="16">
        <f t="shared" si="9"/>
        <v>35000</v>
      </c>
      <c r="AC12" s="16">
        <f t="shared" si="10"/>
        <v>52500</v>
      </c>
      <c r="AD12" s="16">
        <f t="shared" si="0"/>
        <v>66250</v>
      </c>
      <c r="AE12" s="3">
        <v>32560.01</v>
      </c>
      <c r="AF12" s="11"/>
      <c r="AG12" s="11">
        <f t="shared" si="1"/>
        <v>32560.01</v>
      </c>
      <c r="AH12" s="11"/>
      <c r="AI12" s="20"/>
      <c r="AJ12" s="11">
        <f t="shared" si="2"/>
        <v>32560.01</v>
      </c>
      <c r="AK12" s="23">
        <f t="shared" si="3"/>
        <v>32560.01</v>
      </c>
      <c r="AL12" s="22">
        <f t="shared" ref="AL12:AM12" si="15">AK12</f>
        <v>32560.01</v>
      </c>
      <c r="AM12" s="22">
        <f t="shared" si="15"/>
        <v>32560.01</v>
      </c>
      <c r="AN12" s="22">
        <f t="shared" si="5"/>
        <v>32560.01</v>
      </c>
      <c r="AO12" s="7">
        <v>255</v>
      </c>
      <c r="AP12" s="46" t="s">
        <v>54</v>
      </c>
    </row>
    <row r="13" spans="1:44" ht="15.7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42"/>
      <c r="M13" s="65"/>
      <c r="N13" s="7">
        <v>261</v>
      </c>
      <c r="O13" s="13" t="s">
        <v>45</v>
      </c>
      <c r="P13" s="9">
        <v>5127421</v>
      </c>
      <c r="Q13" s="17"/>
      <c r="R13" s="25"/>
      <c r="S13" s="25"/>
      <c r="T13" s="25"/>
      <c r="U13" s="25"/>
      <c r="V13" s="25"/>
      <c r="W13" s="25"/>
      <c r="X13" s="25"/>
      <c r="Y13" s="25"/>
      <c r="Z13" s="17"/>
      <c r="AA13" s="17"/>
      <c r="AB13" s="16">
        <f t="shared" si="9"/>
        <v>0</v>
      </c>
      <c r="AC13" s="16">
        <f t="shared" si="10"/>
        <v>0</v>
      </c>
      <c r="AD13" s="16">
        <f t="shared" si="0"/>
        <v>0</v>
      </c>
      <c r="AE13" s="3"/>
      <c r="AF13" s="11"/>
      <c r="AG13" s="11">
        <f t="shared" si="1"/>
        <v>0</v>
      </c>
      <c r="AH13" s="11"/>
      <c r="AI13" s="20"/>
      <c r="AJ13" s="11">
        <f t="shared" si="2"/>
        <v>0</v>
      </c>
      <c r="AK13" s="23">
        <f t="shared" si="3"/>
        <v>0</v>
      </c>
      <c r="AL13" s="22">
        <f t="shared" ref="AL13:AM13" si="16">AK13</f>
        <v>0</v>
      </c>
      <c r="AM13" s="22">
        <f t="shared" si="16"/>
        <v>0</v>
      </c>
      <c r="AN13" s="22">
        <f t="shared" si="5"/>
        <v>0</v>
      </c>
      <c r="AO13" s="7">
        <v>261</v>
      </c>
      <c r="AP13" s="46" t="s">
        <v>52</v>
      </c>
    </row>
    <row r="14" spans="1:44" ht="15.7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42"/>
      <c r="M14" s="65"/>
      <c r="N14" s="7">
        <v>271</v>
      </c>
      <c r="O14" s="13" t="s">
        <v>62</v>
      </c>
      <c r="P14" s="9"/>
      <c r="Q14" s="17">
        <v>42456</v>
      </c>
      <c r="R14" s="25"/>
      <c r="S14" s="25"/>
      <c r="T14" s="25"/>
      <c r="U14" s="25"/>
      <c r="V14" s="25"/>
      <c r="W14" s="25"/>
      <c r="X14" s="25"/>
      <c r="Y14" s="25"/>
      <c r="Z14" s="17"/>
      <c r="AA14" s="17"/>
      <c r="AB14" s="16">
        <f t="shared" si="9"/>
        <v>21228</v>
      </c>
      <c r="AC14" s="16">
        <f t="shared" si="10"/>
        <v>31842</v>
      </c>
      <c r="AD14" s="16">
        <f t="shared" si="0"/>
        <v>31842</v>
      </c>
      <c r="AE14" s="3"/>
      <c r="AF14" s="11">
        <v>21228</v>
      </c>
      <c r="AG14" s="11">
        <f t="shared" si="1"/>
        <v>21228</v>
      </c>
      <c r="AH14" s="11">
        <v>21228</v>
      </c>
      <c r="AI14" s="20"/>
      <c r="AJ14" s="11">
        <f t="shared" si="2"/>
        <v>42456</v>
      </c>
      <c r="AK14" s="23">
        <f t="shared" si="3"/>
        <v>42456</v>
      </c>
      <c r="AL14" s="22">
        <f t="shared" ref="AL14:AM14" si="17">AK14</f>
        <v>42456</v>
      </c>
      <c r="AM14" s="22">
        <f t="shared" si="17"/>
        <v>42456</v>
      </c>
      <c r="AN14" s="22">
        <f t="shared" si="5"/>
        <v>42456</v>
      </c>
      <c r="AO14" s="7">
        <v>271</v>
      </c>
      <c r="AP14" s="46" t="s">
        <v>66</v>
      </c>
    </row>
    <row r="15" spans="1:44" ht="15.75" x14ac:dyDescent="0.25">
      <c r="A15" s="8"/>
      <c r="B15" s="8"/>
      <c r="C15" s="8"/>
      <c r="D15" s="8"/>
      <c r="E15" s="8"/>
      <c r="F15" s="8"/>
      <c r="G15" s="8"/>
      <c r="H15" s="8"/>
      <c r="I15" s="8"/>
      <c r="J15" s="8" t="s">
        <v>57</v>
      </c>
      <c r="K15" s="8"/>
      <c r="L15" s="42"/>
      <c r="M15" s="65"/>
      <c r="N15" s="7">
        <v>311</v>
      </c>
      <c r="O15" s="13" t="s">
        <v>46</v>
      </c>
      <c r="P15" s="9">
        <v>18056000</v>
      </c>
      <c r="Q15" s="17">
        <v>11448217.960000001</v>
      </c>
      <c r="R15" s="25"/>
      <c r="S15" s="25"/>
      <c r="T15" s="25"/>
      <c r="U15" s="25"/>
      <c r="V15" s="25"/>
      <c r="W15" s="25"/>
      <c r="X15" s="25"/>
      <c r="Y15" s="25"/>
      <c r="Z15" s="17">
        <v>3873270.95</v>
      </c>
      <c r="AA15" s="17">
        <v>3873270.95</v>
      </c>
      <c r="AB15" s="16">
        <v>5526908.96</v>
      </c>
      <c r="AC15" s="16">
        <f t="shared" si="10"/>
        <v>8586163.4700000007</v>
      </c>
      <c r="AD15" s="16">
        <f>AC15+Z15+0.01</f>
        <v>12459434.430000002</v>
      </c>
      <c r="AE15" s="3">
        <v>1455400.47</v>
      </c>
      <c r="AF15" s="11">
        <v>3330162</v>
      </c>
      <c r="AG15" s="11">
        <f t="shared" si="1"/>
        <v>4785562.47</v>
      </c>
      <c r="AH15" s="11">
        <v>4948788.9000000004</v>
      </c>
      <c r="AI15" s="20">
        <v>4662134.4800000004</v>
      </c>
      <c r="AJ15" s="11">
        <f t="shared" si="2"/>
        <v>9734351.370000001</v>
      </c>
      <c r="AK15" s="23">
        <v>14042335.82</v>
      </c>
      <c r="AL15" s="22">
        <f t="shared" ref="AL15:AM15" si="18">AK15</f>
        <v>14042335.82</v>
      </c>
      <c r="AM15" s="22">
        <f t="shared" si="18"/>
        <v>14042335.82</v>
      </c>
      <c r="AN15" s="22">
        <f t="shared" si="5"/>
        <v>14042335.82</v>
      </c>
      <c r="AO15" s="7">
        <v>311</v>
      </c>
      <c r="AP15" s="46" t="s">
        <v>55</v>
      </c>
    </row>
    <row r="16" spans="1:44" ht="15.75" x14ac:dyDescent="0.25">
      <c r="A16" s="8"/>
      <c r="B16" s="8"/>
      <c r="C16" s="8"/>
      <c r="D16" s="8"/>
      <c r="E16" s="8"/>
      <c r="F16" s="8"/>
      <c r="G16" s="8"/>
      <c r="H16" s="8"/>
      <c r="I16" s="8"/>
      <c r="J16" s="8" t="s">
        <v>24</v>
      </c>
      <c r="K16" s="8"/>
      <c r="L16" s="42"/>
      <c r="M16" s="65"/>
      <c r="N16" s="7">
        <v>324</v>
      </c>
      <c r="O16" s="13" t="s">
        <v>47</v>
      </c>
      <c r="P16" s="9">
        <v>120000</v>
      </c>
      <c r="Q16" s="17">
        <v>120484</v>
      </c>
      <c r="R16" s="25"/>
      <c r="S16" s="25"/>
      <c r="T16" s="25"/>
      <c r="U16" s="25"/>
      <c r="V16" s="25"/>
      <c r="W16" s="25"/>
      <c r="X16" s="25"/>
      <c r="Y16" s="25"/>
      <c r="Z16" s="17">
        <v>37621</v>
      </c>
      <c r="AA16" s="17">
        <v>37621</v>
      </c>
      <c r="AB16" s="16">
        <f>Q16/2</f>
        <v>60242</v>
      </c>
      <c r="AC16" s="16">
        <f t="shared" si="10"/>
        <v>90363</v>
      </c>
      <c r="AD16" s="16">
        <f t="shared" si="0"/>
        <v>127984</v>
      </c>
      <c r="AE16" s="3">
        <v>37621.01</v>
      </c>
      <c r="AF16" s="11">
        <v>26155.22</v>
      </c>
      <c r="AG16" s="11">
        <f t="shared" si="1"/>
        <v>63776.23</v>
      </c>
      <c r="AH16" s="11">
        <v>13077.61</v>
      </c>
      <c r="AI16" s="20"/>
      <c r="AJ16" s="11">
        <f t="shared" si="2"/>
        <v>76853.84</v>
      </c>
      <c r="AK16" s="23">
        <f t="shared" si="3"/>
        <v>76853.84</v>
      </c>
      <c r="AL16" s="22">
        <f t="shared" ref="AL16:AM16" si="19">AK16</f>
        <v>76853.84</v>
      </c>
      <c r="AM16" s="22">
        <f t="shared" si="19"/>
        <v>76853.84</v>
      </c>
      <c r="AN16" s="22">
        <f t="shared" si="5"/>
        <v>76853.84</v>
      </c>
      <c r="AO16" s="7">
        <v>324</v>
      </c>
      <c r="AP16" s="46" t="s">
        <v>54</v>
      </c>
    </row>
    <row r="17" spans="1:42" ht="15.7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42"/>
      <c r="M17" s="65"/>
      <c r="N17" s="7">
        <v>333</v>
      </c>
      <c r="O17" s="13"/>
      <c r="P17" s="9"/>
      <c r="Q17" s="17"/>
      <c r="R17" s="25"/>
      <c r="S17" s="25"/>
      <c r="T17" s="25"/>
      <c r="U17" s="25"/>
      <c r="V17" s="25"/>
      <c r="W17" s="25"/>
      <c r="X17" s="25"/>
      <c r="Y17" s="25"/>
      <c r="Z17" s="17"/>
      <c r="AA17" s="17"/>
      <c r="AB17" s="16"/>
      <c r="AC17" s="16"/>
      <c r="AD17" s="16"/>
      <c r="AE17" s="3"/>
      <c r="AF17" s="11"/>
      <c r="AG17" s="11"/>
      <c r="AH17" s="11"/>
      <c r="AI17" s="20">
        <v>106696.8</v>
      </c>
      <c r="AJ17" s="11">
        <f t="shared" si="2"/>
        <v>0</v>
      </c>
      <c r="AK17" s="23">
        <f t="shared" si="3"/>
        <v>106696.8</v>
      </c>
      <c r="AL17" s="22">
        <f t="shared" ref="AL17:AM17" si="20">AK17</f>
        <v>106696.8</v>
      </c>
      <c r="AM17" s="22">
        <f t="shared" si="20"/>
        <v>106696.8</v>
      </c>
      <c r="AN17" s="22">
        <f t="shared" si="5"/>
        <v>106696.8</v>
      </c>
      <c r="AO17" s="7">
        <v>333</v>
      </c>
      <c r="AP17" s="46"/>
    </row>
    <row r="18" spans="1:42" ht="15.75" x14ac:dyDescent="0.25">
      <c r="A18" s="8"/>
      <c r="B18" s="8"/>
      <c r="C18" s="8"/>
      <c r="D18" s="8"/>
      <c r="E18" s="8"/>
      <c r="F18" s="8"/>
      <c r="G18" s="8"/>
      <c r="H18" s="8"/>
      <c r="I18" s="8"/>
      <c r="J18" s="8" t="s">
        <v>58</v>
      </c>
      <c r="K18" s="8"/>
      <c r="L18" s="42"/>
      <c r="M18" s="65"/>
      <c r="N18" s="7">
        <v>341</v>
      </c>
      <c r="O18" s="13" t="s">
        <v>48</v>
      </c>
      <c r="P18" s="9">
        <v>251591</v>
      </c>
      <c r="Q18" s="17">
        <v>14000</v>
      </c>
      <c r="R18" s="25"/>
      <c r="S18" s="25"/>
      <c r="T18" s="25"/>
      <c r="U18" s="25"/>
      <c r="V18" s="25"/>
      <c r="W18" s="25"/>
      <c r="X18" s="25"/>
      <c r="Y18" s="25"/>
      <c r="Z18" s="17">
        <v>4500</v>
      </c>
      <c r="AA18" s="17">
        <v>4500</v>
      </c>
      <c r="AB18" s="16">
        <f>Q18/2</f>
        <v>7000</v>
      </c>
      <c r="AC18" s="16">
        <f>Q18*0.75</f>
        <v>10500</v>
      </c>
      <c r="AD18" s="16">
        <f t="shared" si="0"/>
        <v>15000</v>
      </c>
      <c r="AE18" s="3">
        <v>487.2</v>
      </c>
      <c r="AF18" s="11">
        <v>19.72</v>
      </c>
      <c r="AG18" s="11">
        <f t="shared" si="1"/>
        <v>506.91999999999996</v>
      </c>
      <c r="AH18" s="11">
        <v>1454.64</v>
      </c>
      <c r="AI18" s="20">
        <v>59.16</v>
      </c>
      <c r="AJ18" s="11">
        <f t="shared" si="2"/>
        <v>1961.56</v>
      </c>
      <c r="AK18" s="23">
        <v>2049.92</v>
      </c>
      <c r="AL18" s="22">
        <v>2020.72</v>
      </c>
      <c r="AM18" s="22">
        <f t="shared" ref="AM18" si="21">AL18</f>
        <v>2020.72</v>
      </c>
      <c r="AN18" s="22">
        <v>2020.72</v>
      </c>
      <c r="AO18" s="7">
        <v>341</v>
      </c>
      <c r="AP18" s="46" t="s">
        <v>53</v>
      </c>
    </row>
    <row r="19" spans="1:42" ht="15.7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42"/>
      <c r="M19" s="65"/>
      <c r="N19" s="7">
        <v>347</v>
      </c>
      <c r="O19" s="13" t="s">
        <v>71</v>
      </c>
      <c r="P19" s="9"/>
      <c r="Q19" s="17">
        <v>30000</v>
      </c>
      <c r="R19" s="25"/>
      <c r="S19" s="25"/>
      <c r="T19" s="25"/>
      <c r="U19" s="25"/>
      <c r="V19" s="25"/>
      <c r="W19" s="25"/>
      <c r="X19" s="25"/>
      <c r="Y19" s="25"/>
      <c r="Z19" s="17"/>
      <c r="AA19" s="17"/>
      <c r="AB19" s="16">
        <f>Q19/2</f>
        <v>15000</v>
      </c>
      <c r="AC19" s="16">
        <f>Q19*0.75</f>
        <v>22500</v>
      </c>
      <c r="AD19" s="16">
        <f t="shared" si="0"/>
        <v>22500</v>
      </c>
      <c r="AE19" s="3"/>
      <c r="AF19" s="11"/>
      <c r="AG19" s="11"/>
      <c r="AH19" s="11">
        <v>30000</v>
      </c>
      <c r="AI19" s="20"/>
      <c r="AJ19" s="11">
        <f t="shared" si="2"/>
        <v>30000</v>
      </c>
      <c r="AK19" s="23">
        <f t="shared" si="3"/>
        <v>30000</v>
      </c>
      <c r="AL19" s="22">
        <f t="shared" ref="AL19:AM19" si="22">AK19</f>
        <v>30000</v>
      </c>
      <c r="AM19" s="22">
        <f t="shared" si="22"/>
        <v>30000</v>
      </c>
      <c r="AN19" s="22">
        <f t="shared" si="5"/>
        <v>30000</v>
      </c>
      <c r="AO19" s="7">
        <v>347</v>
      </c>
      <c r="AP19" s="46" t="s">
        <v>66</v>
      </c>
    </row>
    <row r="20" spans="1:42" ht="15.7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42"/>
      <c r="M20" s="65"/>
      <c r="N20" s="7">
        <v>356</v>
      </c>
      <c r="O20" s="13" t="s">
        <v>63</v>
      </c>
      <c r="P20" s="9"/>
      <c r="Q20" s="17">
        <v>13000</v>
      </c>
      <c r="R20" s="25"/>
      <c r="S20" s="25"/>
      <c r="T20" s="25"/>
      <c r="U20" s="25"/>
      <c r="V20" s="25"/>
      <c r="W20" s="25"/>
      <c r="X20" s="25"/>
      <c r="Y20" s="25"/>
      <c r="Z20" s="17"/>
      <c r="AA20" s="17"/>
      <c r="AB20" s="16">
        <f>Q20/2</f>
        <v>6500</v>
      </c>
      <c r="AC20" s="16">
        <f>Q20*0.75</f>
        <v>9750</v>
      </c>
      <c r="AD20" s="16">
        <f t="shared" si="0"/>
        <v>9750</v>
      </c>
      <c r="AE20" s="3"/>
      <c r="AF20" s="11">
        <v>6407</v>
      </c>
      <c r="AG20" s="11">
        <f t="shared" si="1"/>
        <v>6407</v>
      </c>
      <c r="AH20" s="11"/>
      <c r="AI20" s="20"/>
      <c r="AJ20" s="11">
        <f t="shared" si="2"/>
        <v>6407</v>
      </c>
      <c r="AK20" s="23">
        <f t="shared" si="3"/>
        <v>6407</v>
      </c>
      <c r="AL20" s="22">
        <f t="shared" ref="AL20:AM20" si="23">AK20</f>
        <v>6407</v>
      </c>
      <c r="AM20" s="22">
        <f t="shared" si="23"/>
        <v>6407</v>
      </c>
      <c r="AN20" s="22">
        <f t="shared" si="5"/>
        <v>6407</v>
      </c>
      <c r="AO20" s="7">
        <v>356</v>
      </c>
      <c r="AP20" s="46" t="s">
        <v>52</v>
      </c>
    </row>
    <row r="21" spans="1:42" ht="15.75" x14ac:dyDescent="0.25">
      <c r="A21" s="8"/>
      <c r="B21" s="8"/>
      <c r="C21" s="8"/>
      <c r="D21" s="8"/>
      <c r="E21" s="8"/>
      <c r="F21" s="8"/>
      <c r="G21" s="8"/>
      <c r="H21" s="8"/>
      <c r="I21" s="8"/>
      <c r="J21" s="8" t="s">
        <v>24</v>
      </c>
      <c r="K21" s="8"/>
      <c r="L21" s="42"/>
      <c r="M21" s="65"/>
      <c r="N21" s="7">
        <v>358</v>
      </c>
      <c r="O21" s="13" t="s">
        <v>51</v>
      </c>
      <c r="P21" s="9"/>
      <c r="Q21" s="17">
        <v>13000</v>
      </c>
      <c r="R21" s="25"/>
      <c r="S21" s="25"/>
      <c r="T21" s="25"/>
      <c r="U21" s="25"/>
      <c r="V21" s="25"/>
      <c r="W21" s="25"/>
      <c r="X21" s="25"/>
      <c r="Y21" s="25"/>
      <c r="Z21" s="17">
        <v>4019.05</v>
      </c>
      <c r="AA21" s="17">
        <v>4019.05</v>
      </c>
      <c r="AB21" s="16">
        <f>Q21/2</f>
        <v>6500</v>
      </c>
      <c r="AC21" s="16">
        <f>Q21*0.75</f>
        <v>9750</v>
      </c>
      <c r="AD21" s="16">
        <f>AC21+Z21</f>
        <v>13769.05</v>
      </c>
      <c r="AE21" s="3">
        <v>4019.05</v>
      </c>
      <c r="AF21" s="11"/>
      <c r="AG21" s="11">
        <f t="shared" si="1"/>
        <v>4019.05</v>
      </c>
      <c r="AH21" s="11">
        <v>8451.4699999999993</v>
      </c>
      <c r="AI21" s="20"/>
      <c r="AJ21" s="11">
        <f t="shared" si="2"/>
        <v>12470.52</v>
      </c>
      <c r="AK21" s="23">
        <f t="shared" si="3"/>
        <v>12470.52</v>
      </c>
      <c r="AL21" s="22">
        <f t="shared" ref="AL21:AM21" si="24">AK21</f>
        <v>12470.52</v>
      </c>
      <c r="AM21" s="22">
        <f t="shared" si="24"/>
        <v>12470.52</v>
      </c>
      <c r="AN21" s="22">
        <f t="shared" si="5"/>
        <v>12470.52</v>
      </c>
      <c r="AO21" s="7">
        <v>358</v>
      </c>
      <c r="AP21" s="46" t="s">
        <v>54</v>
      </c>
    </row>
    <row r="22" spans="1:42" ht="15.7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42"/>
      <c r="M22" s="65"/>
      <c r="N22" s="7">
        <v>541</v>
      </c>
      <c r="O22" s="13" t="s">
        <v>64</v>
      </c>
      <c r="P22" s="9"/>
      <c r="Q22" s="17">
        <v>394400</v>
      </c>
      <c r="R22" s="25"/>
      <c r="S22" s="25"/>
      <c r="T22" s="25"/>
      <c r="U22" s="25"/>
      <c r="V22" s="25"/>
      <c r="W22" s="25"/>
      <c r="X22" s="25"/>
      <c r="Y22" s="25"/>
      <c r="Z22" s="17"/>
      <c r="AA22" s="17"/>
      <c r="AB22" s="16">
        <v>394400</v>
      </c>
      <c r="AC22" s="16">
        <f>Q22*0.75</f>
        <v>295800</v>
      </c>
      <c r="AD22" s="16">
        <f t="shared" si="0"/>
        <v>295800</v>
      </c>
      <c r="AE22" s="3"/>
      <c r="AF22" s="11">
        <v>394400</v>
      </c>
      <c r="AG22" s="11">
        <f t="shared" si="1"/>
        <v>394400</v>
      </c>
      <c r="AH22" s="11"/>
      <c r="AI22" s="20"/>
      <c r="AJ22" s="11">
        <f t="shared" si="2"/>
        <v>394400</v>
      </c>
      <c r="AK22" s="23">
        <f t="shared" si="3"/>
        <v>394400</v>
      </c>
      <c r="AL22" s="22">
        <f t="shared" ref="AL22:AM22" si="25">AK22</f>
        <v>394400</v>
      </c>
      <c r="AM22" s="22">
        <f t="shared" si="25"/>
        <v>394400</v>
      </c>
      <c r="AN22" s="22">
        <f t="shared" si="5"/>
        <v>394400</v>
      </c>
      <c r="AO22" s="12">
        <v>541</v>
      </c>
      <c r="AP22" s="46" t="s">
        <v>66</v>
      </c>
    </row>
    <row r="23" spans="1:42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42"/>
      <c r="M23" s="52"/>
      <c r="N23" s="66"/>
      <c r="O23" s="53"/>
      <c r="P23" s="54">
        <f>SUM(P4:P21)</f>
        <v>33400044</v>
      </c>
      <c r="Q23" s="55">
        <f>SUM(Q4:Q22)</f>
        <v>31373557.960000001</v>
      </c>
      <c r="R23" s="55">
        <f t="shared" ref="R23:X23" si="26">SUM(R4:R18)</f>
        <v>0</v>
      </c>
      <c r="S23" s="55">
        <f t="shared" si="26"/>
        <v>6521181.4000000004</v>
      </c>
      <c r="T23" s="55">
        <f t="shared" si="26"/>
        <v>6521181.4000000004</v>
      </c>
      <c r="U23" s="55">
        <f t="shared" si="26"/>
        <v>6521181.4000000004</v>
      </c>
      <c r="V23" s="55">
        <f t="shared" si="26"/>
        <v>6521181.7999999998</v>
      </c>
      <c r="W23" s="55">
        <f t="shared" si="26"/>
        <v>13042362.800000001</v>
      </c>
      <c r="X23" s="55">
        <f t="shared" si="26"/>
        <v>19563544.199999999</v>
      </c>
      <c r="Y23" s="55"/>
      <c r="Z23" s="55">
        <f>SUM(Z4:Z21)</f>
        <v>7843389.4799999995</v>
      </c>
      <c r="AA23" s="55">
        <f>SUM(AA4:AA21)</f>
        <v>7843389.4799999995</v>
      </c>
      <c r="AB23" s="55">
        <f>SUM(AB4:AB22)</f>
        <v>15686778.960000001</v>
      </c>
      <c r="AC23" s="55">
        <f>SUM(AC4:AC22)</f>
        <v>23530168.469999999</v>
      </c>
      <c r="AD23" s="55">
        <f>SUM(AD4:AD22)</f>
        <v>31373557.960000005</v>
      </c>
      <c r="AE23" s="54">
        <f>SUM(AE4:AE21)</f>
        <v>5422810.8299999991</v>
      </c>
      <c r="AF23" s="54">
        <f t="shared" ref="AF23:AK23" si="27">SUM(AF4:AF22)</f>
        <v>8692921.75</v>
      </c>
      <c r="AG23" s="54">
        <f t="shared" si="27"/>
        <v>14115732.58</v>
      </c>
      <c r="AH23" s="54">
        <f t="shared" si="27"/>
        <v>9049390.7400000002</v>
      </c>
      <c r="AI23" s="54">
        <f t="shared" si="27"/>
        <v>8562555.4700000025</v>
      </c>
      <c r="AJ23" s="54">
        <f t="shared" si="27"/>
        <v>23165123.319999997</v>
      </c>
      <c r="AK23" s="56">
        <f t="shared" si="27"/>
        <v>31373557.960000005</v>
      </c>
      <c r="AL23" s="54">
        <f t="shared" ref="AL23:AN23" si="28">SUM(AL4:AL22)</f>
        <v>31373528.760000002</v>
      </c>
      <c r="AM23" s="54">
        <f t="shared" si="28"/>
        <v>31373528.760000002</v>
      </c>
      <c r="AN23" s="54">
        <f t="shared" si="28"/>
        <v>31373528.760000002</v>
      </c>
      <c r="AO23" s="57"/>
      <c r="AP23" s="58"/>
    </row>
    <row r="25" spans="1:42" x14ac:dyDescent="0.25">
      <c r="Q25" s="10"/>
      <c r="W25" s="1">
        <f>X10</f>
        <v>9781772.0999999996</v>
      </c>
      <c r="X25" s="1"/>
      <c r="Y25" s="1"/>
      <c r="Z25" s="1">
        <v>7843389.4800000004</v>
      </c>
      <c r="AA25" s="1"/>
      <c r="AB25" s="1"/>
      <c r="AC25" s="1"/>
      <c r="AD25" s="1"/>
    </row>
    <row r="26" spans="1:42" x14ac:dyDescent="0.25">
      <c r="AK26" s="1"/>
    </row>
    <row r="27" spans="1:42" x14ac:dyDescent="0.25">
      <c r="N27" t="s">
        <v>36</v>
      </c>
      <c r="P27" t="s">
        <v>36</v>
      </c>
    </row>
    <row r="36" spans="19:19" x14ac:dyDescent="0.25">
      <c r="S36" s="4"/>
    </row>
    <row r="37" spans="19:19" x14ac:dyDescent="0.25">
      <c r="S37" s="4"/>
    </row>
    <row r="38" spans="19:19" x14ac:dyDescent="0.25">
      <c r="S38" s="4"/>
    </row>
    <row r="39" spans="19:19" x14ac:dyDescent="0.25">
      <c r="S39" s="4"/>
    </row>
    <row r="40" spans="19:19" x14ac:dyDescent="0.25">
      <c r="S40" s="4"/>
    </row>
    <row r="41" spans="19:19" x14ac:dyDescent="0.25">
      <c r="S41" s="4"/>
    </row>
    <row r="42" spans="19:19" x14ac:dyDescent="0.25">
      <c r="S42" s="4"/>
    </row>
    <row r="43" spans="19:19" x14ac:dyDescent="0.25">
      <c r="S43" s="4"/>
    </row>
  </sheetData>
  <mergeCells count="2">
    <mergeCell ref="M1:AP1"/>
    <mergeCell ref="M2:AP2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AA25"/>
  <sheetViews>
    <sheetView topLeftCell="E6" workbookViewId="0">
      <selection activeCell="E8" sqref="E8:AA8"/>
    </sheetView>
  </sheetViews>
  <sheetFormatPr baseColWidth="10" defaultRowHeight="15" x14ac:dyDescent="0.25"/>
  <cols>
    <col min="1" max="1" width="7" customWidth="1"/>
    <col min="3" max="3" width="6.7109375" customWidth="1"/>
    <col min="4" max="4" width="9.140625" customWidth="1"/>
    <col min="5" max="5" width="8" customWidth="1"/>
    <col min="7" max="7" width="16.28515625" customWidth="1"/>
    <col min="8" max="8" width="16.5703125" customWidth="1"/>
    <col min="9" max="9" width="16.140625" hidden="1" customWidth="1"/>
    <col min="10" max="12" width="16.42578125" hidden="1" customWidth="1"/>
    <col min="13" max="13" width="16.42578125" customWidth="1"/>
    <col min="14" max="15" width="13.42578125" hidden="1" customWidth="1"/>
    <col min="16" max="16" width="15.28515625" hidden="1" customWidth="1"/>
    <col min="17" max="17" width="13.42578125" hidden="1" customWidth="1"/>
    <col min="18" max="20" width="13.42578125" customWidth="1"/>
    <col min="21" max="21" width="14.42578125" customWidth="1"/>
    <col min="22" max="22" width="14" customWidth="1"/>
    <col min="23" max="23" width="15.5703125" customWidth="1"/>
    <col min="24" max="24" width="8.5703125" customWidth="1"/>
    <col min="27" max="27" width="13.7109375" bestFit="1" customWidth="1"/>
  </cols>
  <sheetData>
    <row r="6" spans="1:27" ht="15.75" thickBot="1" x14ac:dyDescent="0.3"/>
    <row r="7" spans="1:27" ht="15.75" thickBot="1" x14ac:dyDescent="0.3">
      <c r="E7" s="29" t="s">
        <v>87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</row>
    <row r="8" spans="1:27" ht="15.75" thickBot="1" x14ac:dyDescent="0.3">
      <c r="E8" s="29" t="s">
        <v>89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40"/>
    </row>
    <row r="9" spans="1:27" ht="60" x14ac:dyDescent="0.25">
      <c r="A9" t="s">
        <v>8</v>
      </c>
      <c r="B9" t="s">
        <v>9</v>
      </c>
      <c r="C9" t="s">
        <v>10</v>
      </c>
      <c r="D9" t="s">
        <v>11</v>
      </c>
      <c r="E9" s="67" t="s">
        <v>12</v>
      </c>
      <c r="F9" s="43" t="s">
        <v>13</v>
      </c>
      <c r="G9" s="43" t="s">
        <v>14</v>
      </c>
      <c r="H9" s="43" t="s">
        <v>15</v>
      </c>
      <c r="I9" s="68" t="s">
        <v>31</v>
      </c>
      <c r="J9" s="68" t="s">
        <v>32</v>
      </c>
      <c r="K9" s="69" t="s">
        <v>72</v>
      </c>
      <c r="L9" s="69" t="s">
        <v>74</v>
      </c>
      <c r="M9" s="70" t="s">
        <v>75</v>
      </c>
      <c r="N9" s="68" t="s">
        <v>56</v>
      </c>
      <c r="O9" s="68" t="s">
        <v>67</v>
      </c>
      <c r="P9" s="68" t="s">
        <v>73</v>
      </c>
      <c r="Q9" s="68" t="s">
        <v>76</v>
      </c>
      <c r="R9" s="71" t="s">
        <v>77</v>
      </c>
      <c r="S9" s="71" t="s">
        <v>78</v>
      </c>
      <c r="T9" s="72" t="s">
        <v>77</v>
      </c>
      <c r="U9" s="73" t="s">
        <v>16</v>
      </c>
      <c r="V9" s="73" t="s">
        <v>17</v>
      </c>
      <c r="W9" s="73" t="s">
        <v>18</v>
      </c>
      <c r="X9" s="43" t="s">
        <v>19</v>
      </c>
      <c r="Y9" s="43" t="s">
        <v>20</v>
      </c>
      <c r="Z9" s="43" t="s">
        <v>21</v>
      </c>
      <c r="AA9" s="44"/>
    </row>
    <row r="10" spans="1:27" x14ac:dyDescent="0.25">
      <c r="A10" t="s">
        <v>33</v>
      </c>
      <c r="B10" t="s">
        <v>34</v>
      </c>
      <c r="C10">
        <v>0</v>
      </c>
      <c r="D10">
        <v>0</v>
      </c>
      <c r="E10" s="74">
        <v>2</v>
      </c>
      <c r="F10" s="45"/>
      <c r="G10" s="75">
        <v>14000000</v>
      </c>
      <c r="H10" s="76">
        <v>6466000</v>
      </c>
      <c r="I10" s="76">
        <f>H10/10*3</f>
        <v>1939800</v>
      </c>
      <c r="J10" s="76">
        <v>3439800</v>
      </c>
      <c r="K10" s="15">
        <v>3439846.59</v>
      </c>
      <c r="L10" s="17">
        <v>1146615.53</v>
      </c>
      <c r="M10" s="16">
        <f>I10+J10+K10+L10</f>
        <v>9966062.1199999992</v>
      </c>
      <c r="N10" s="76"/>
      <c r="O10" s="76">
        <v>1596000</v>
      </c>
      <c r="P10" s="76">
        <v>1836644.05</v>
      </c>
      <c r="Q10" s="76">
        <v>1748337.81</v>
      </c>
      <c r="R10" s="77">
        <f>N10+O10+P10+Q10</f>
        <v>5180981.8599999994</v>
      </c>
      <c r="S10" s="77">
        <f>R10/1.16*0.005</f>
        <v>22331.818362068963</v>
      </c>
      <c r="T10" s="78">
        <f>R10+S10</f>
        <v>5203313.6783620687</v>
      </c>
      <c r="U10" s="79">
        <v>4927922.6500000004</v>
      </c>
      <c r="V10" s="79">
        <v>4927922.6500000004</v>
      </c>
      <c r="W10" s="79">
        <f>V10</f>
        <v>4927922.6500000004</v>
      </c>
      <c r="X10" s="80">
        <v>623</v>
      </c>
      <c r="Y10" s="45"/>
      <c r="Z10" s="45"/>
      <c r="AA10" s="81">
        <f>H10/10*9</f>
        <v>5819400</v>
      </c>
    </row>
    <row r="11" spans="1:27" x14ac:dyDescent="0.25">
      <c r="A11" t="s">
        <v>33</v>
      </c>
      <c r="B11" t="s">
        <v>34</v>
      </c>
      <c r="C11">
        <v>0</v>
      </c>
      <c r="D11">
        <v>0</v>
      </c>
      <c r="E11" s="74">
        <v>2</v>
      </c>
      <c r="F11" s="45"/>
      <c r="G11" s="75">
        <v>1153792</v>
      </c>
      <c r="H11" s="75">
        <v>8294000</v>
      </c>
      <c r="I11" s="76">
        <f t="shared" ref="I11:I13" si="0">H11/10*3</f>
        <v>2488200</v>
      </c>
      <c r="J11" s="76">
        <v>283200</v>
      </c>
      <c r="K11" s="15">
        <v>283234.26</v>
      </c>
      <c r="L11" s="17">
        <v>94411.42</v>
      </c>
      <c r="M11" s="16">
        <f>I11+J11+K11+L11</f>
        <v>3149045.6799999997</v>
      </c>
      <c r="N11" s="76">
        <v>3486974.03</v>
      </c>
      <c r="O11" s="76">
        <v>2351002.7799999998</v>
      </c>
      <c r="P11" s="76">
        <v>2434783.15</v>
      </c>
      <c r="Q11" s="76">
        <v>843682.9800000001</v>
      </c>
      <c r="R11" s="77">
        <f t="shared" ref="R11:R13" si="1">N11+O11+P11+Q11</f>
        <v>9116442.9399999995</v>
      </c>
      <c r="S11" s="77">
        <f>R11/1.16*0.005</f>
        <v>39295.012672413795</v>
      </c>
      <c r="T11" s="78">
        <f>R11+S11</f>
        <v>9155737.9526724126</v>
      </c>
      <c r="U11" s="79">
        <f>N11+O11+P11+Q11</f>
        <v>9116442.9399999995</v>
      </c>
      <c r="V11" s="79">
        <f>U11</f>
        <v>9116442.9399999995</v>
      </c>
      <c r="W11" s="79">
        <f>V11</f>
        <v>9116442.9399999995</v>
      </c>
      <c r="X11" s="80">
        <v>624</v>
      </c>
      <c r="Y11" s="45"/>
      <c r="Z11" s="45"/>
      <c r="AA11" s="81">
        <f>H11/10*9</f>
        <v>7464600</v>
      </c>
    </row>
    <row r="12" spans="1:27" x14ac:dyDescent="0.25">
      <c r="A12" t="s">
        <v>33</v>
      </c>
      <c r="B12" t="s">
        <v>34</v>
      </c>
      <c r="C12">
        <v>0</v>
      </c>
      <c r="D12">
        <v>0</v>
      </c>
      <c r="E12" s="74">
        <v>2</v>
      </c>
      <c r="F12" s="45"/>
      <c r="G12" s="75">
        <v>3000000</v>
      </c>
      <c r="H12" s="75">
        <v>103000</v>
      </c>
      <c r="I12" s="76">
        <f t="shared" si="0"/>
        <v>30900</v>
      </c>
      <c r="J12" s="76">
        <v>735900</v>
      </c>
      <c r="K12" s="15">
        <v>737301.14999999991</v>
      </c>
      <c r="L12" s="17">
        <v>245767.05</v>
      </c>
      <c r="M12" s="16">
        <f>I12+J12+K12+L12</f>
        <v>1749868.2</v>
      </c>
      <c r="N12" s="76"/>
      <c r="O12" s="76"/>
      <c r="P12" s="76">
        <v>57564.56</v>
      </c>
      <c r="Q12" s="76">
        <v>448576.08999999997</v>
      </c>
      <c r="R12" s="77">
        <f t="shared" si="1"/>
        <v>506140.64999999997</v>
      </c>
      <c r="S12" s="77">
        <f>R12/1.16*0.005</f>
        <v>2181.6407327586207</v>
      </c>
      <c r="T12" s="78">
        <f>R12+S12</f>
        <v>508322.29073275859</v>
      </c>
      <c r="U12" s="79">
        <f>N12+O12+P12+Q12</f>
        <v>506140.64999999997</v>
      </c>
      <c r="V12" s="79">
        <f>U12</f>
        <v>506140.64999999997</v>
      </c>
      <c r="W12" s="79">
        <f>V12</f>
        <v>506140.64999999997</v>
      </c>
      <c r="X12" s="80">
        <v>615</v>
      </c>
      <c r="Y12" s="45"/>
      <c r="Z12" s="45"/>
      <c r="AA12" s="81">
        <f>H12/10*9</f>
        <v>92700</v>
      </c>
    </row>
    <row r="13" spans="1:27" x14ac:dyDescent="0.25">
      <c r="A13" t="s">
        <v>33</v>
      </c>
      <c r="B13" t="s">
        <v>34</v>
      </c>
      <c r="C13">
        <v>0</v>
      </c>
      <c r="D13">
        <v>0</v>
      </c>
      <c r="E13" s="74">
        <v>2</v>
      </c>
      <c r="F13" s="45">
        <v>341</v>
      </c>
      <c r="G13" s="75"/>
      <c r="H13" s="75">
        <v>4940</v>
      </c>
      <c r="I13" s="76">
        <f t="shared" si="0"/>
        <v>1482</v>
      </c>
      <c r="J13" s="76">
        <v>1482</v>
      </c>
      <c r="K13" s="15"/>
      <c r="L13" s="15"/>
      <c r="M13" s="16">
        <f>I13+J13+K13+L13</f>
        <v>2964</v>
      </c>
      <c r="N13" s="76">
        <v>487.2</v>
      </c>
      <c r="O13" s="76"/>
      <c r="P13" s="76"/>
      <c r="Q13" s="76">
        <v>802.07</v>
      </c>
      <c r="R13" s="77">
        <f t="shared" si="1"/>
        <v>1289.27</v>
      </c>
      <c r="S13" s="77"/>
      <c r="T13" s="78">
        <f>R13</f>
        <v>1289.27</v>
      </c>
      <c r="U13" s="79">
        <v>566.08000000000004</v>
      </c>
      <c r="V13" s="79">
        <v>566.08000000000004</v>
      </c>
      <c r="W13" s="79">
        <f>V13</f>
        <v>566.08000000000004</v>
      </c>
      <c r="X13" s="80">
        <v>341</v>
      </c>
      <c r="Y13" s="45"/>
      <c r="Z13" s="45"/>
      <c r="AA13" s="81">
        <f>H13/10*9</f>
        <v>4446</v>
      </c>
    </row>
    <row r="14" spans="1:27" ht="15.75" thickBot="1" x14ac:dyDescent="0.3">
      <c r="E14" s="82"/>
      <c r="F14" s="57"/>
      <c r="G14" s="83">
        <f t="shared" ref="G14:M14" si="2">SUM(G10:G13)</f>
        <v>18153792</v>
      </c>
      <c r="H14" s="83">
        <f t="shared" si="2"/>
        <v>14867940</v>
      </c>
      <c r="I14" s="83">
        <f t="shared" si="2"/>
        <v>4460382</v>
      </c>
      <c r="J14" s="84">
        <f t="shared" si="2"/>
        <v>4460382</v>
      </c>
      <c r="K14" s="85">
        <f t="shared" si="2"/>
        <v>4460382</v>
      </c>
      <c r="L14" s="85">
        <f t="shared" si="2"/>
        <v>1486794</v>
      </c>
      <c r="M14" s="86">
        <f t="shared" si="2"/>
        <v>14867939.999999998</v>
      </c>
      <c r="N14" s="54">
        <f t="shared" ref="N14:W14" si="3">SUM(N10:N13)</f>
        <v>3487461.23</v>
      </c>
      <c r="O14" s="54">
        <f t="shared" si="3"/>
        <v>3947002.78</v>
      </c>
      <c r="P14" s="54">
        <f t="shared" si="3"/>
        <v>4328991.76</v>
      </c>
      <c r="Q14" s="54">
        <f t="shared" si="3"/>
        <v>3041398.9499999997</v>
      </c>
      <c r="R14" s="54">
        <f t="shared" si="3"/>
        <v>14804854.719999999</v>
      </c>
      <c r="S14" s="54">
        <f t="shared" si="3"/>
        <v>63808.471767241383</v>
      </c>
      <c r="T14" s="87">
        <f>SUM(T10:T13)</f>
        <v>14868663.19176724</v>
      </c>
      <c r="U14" s="88">
        <f t="shared" si="3"/>
        <v>14551072.32</v>
      </c>
      <c r="V14" s="88">
        <f t="shared" si="3"/>
        <v>14551072.32</v>
      </c>
      <c r="W14" s="88">
        <f t="shared" si="3"/>
        <v>14551072.32</v>
      </c>
      <c r="X14" s="57"/>
      <c r="Y14" s="57"/>
      <c r="Z14" s="57"/>
      <c r="AA14" s="89">
        <f>SUM(AA10:AA13)</f>
        <v>13381146</v>
      </c>
    </row>
    <row r="16" spans="1:27" x14ac:dyDescent="0.25">
      <c r="T16" s="1"/>
    </row>
    <row r="18" spans="10:24" x14ac:dyDescent="0.25">
      <c r="T18" s="1"/>
      <c r="U18" s="1"/>
    </row>
    <row r="19" spans="10:24" x14ac:dyDescent="0.25">
      <c r="J19">
        <v>2323</v>
      </c>
      <c r="U19" s="6"/>
    </row>
    <row r="20" spans="10:24" x14ac:dyDescent="0.25">
      <c r="N20" s="1">
        <f>O10+P10</f>
        <v>3432644.05</v>
      </c>
      <c r="O20" s="1"/>
      <c r="R20" s="1"/>
      <c r="S20" s="1"/>
      <c r="T20" s="1"/>
      <c r="U20" s="6"/>
      <c r="V20" s="1"/>
      <c r="W20" s="24"/>
      <c r="X20" s="1"/>
    </row>
    <row r="21" spans="10:24" x14ac:dyDescent="0.25">
      <c r="N21">
        <v>1495278.6</v>
      </c>
      <c r="O21" s="1"/>
      <c r="R21" s="1"/>
      <c r="S21" s="1"/>
      <c r="T21" s="1"/>
      <c r="U21" s="21"/>
      <c r="W21" s="1"/>
      <c r="X21" s="1"/>
    </row>
    <row r="22" spans="10:24" x14ac:dyDescent="0.25">
      <c r="N22" s="1">
        <f>N20+N21</f>
        <v>4927922.6500000004</v>
      </c>
      <c r="R22" s="1"/>
      <c r="S22" s="1"/>
      <c r="T22" s="1"/>
      <c r="U22" s="6"/>
      <c r="W22" s="24"/>
    </row>
    <row r="23" spans="10:24" x14ac:dyDescent="0.25">
      <c r="R23" s="1"/>
      <c r="S23" s="1"/>
      <c r="T23" s="1"/>
      <c r="U23" s="6"/>
    </row>
    <row r="24" spans="10:24" x14ac:dyDescent="0.25">
      <c r="R24" s="1"/>
      <c r="S24" s="1"/>
      <c r="T24" s="1"/>
    </row>
    <row r="25" spans="10:24" x14ac:dyDescent="0.25">
      <c r="O25" s="1"/>
      <c r="P25" s="1"/>
      <c r="Q25" s="1"/>
    </row>
  </sheetData>
  <mergeCells count="2">
    <mergeCell ref="E8:AA8"/>
    <mergeCell ref="E7:AA7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FORTA MODIFICADA PARA CAPTURA</vt:lpstr>
      <vt:lpstr>plantillaEG Fortamun</vt:lpstr>
      <vt:lpstr>faism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Norma</dc:creator>
  <cp:lastModifiedBy>Francisco Delgadillo</cp:lastModifiedBy>
  <cp:lastPrinted>2022-04-27T16:19:39Z</cp:lastPrinted>
  <dcterms:created xsi:type="dcterms:W3CDTF">2020-07-10T17:06:59Z</dcterms:created>
  <dcterms:modified xsi:type="dcterms:W3CDTF">2022-04-27T16:19:41Z</dcterms:modified>
</cp:coreProperties>
</file>